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00" tabRatio="599" activeTab="0"/>
  </bookViews>
  <sheets>
    <sheet name="Отчет" sheetId="1" r:id="rId1"/>
  </sheets>
  <definedNames>
    <definedName name="_xlnm.Print_Titles" localSheetId="0">'Отчет'!$9:$12</definedName>
    <definedName name="_xlnm.Print_Area" localSheetId="0">'Отчет'!$A$1:$O$335</definedName>
  </definedNames>
  <calcPr fullCalcOnLoad="1"/>
</workbook>
</file>

<file path=xl/sharedStrings.xml><?xml version="1.0" encoding="utf-8"?>
<sst xmlns="http://schemas.openxmlformats.org/spreadsheetml/2006/main" count="1373" uniqueCount="590">
  <si>
    <t>Наименование отчитывающейся организации</t>
  </si>
  <si>
    <t xml:space="preserve">   </t>
  </si>
  <si>
    <t>план</t>
  </si>
  <si>
    <t xml:space="preserve">факт </t>
  </si>
  <si>
    <t>факт</t>
  </si>
  <si>
    <t>Значение индикатора</t>
  </si>
  <si>
    <t xml:space="preserve"> N п/п</t>
  </si>
  <si>
    <t>предыдущий год</t>
  </si>
  <si>
    <t xml:space="preserve"> текущий год</t>
  </si>
  <si>
    <t xml:space="preserve">14. </t>
  </si>
  <si>
    <t>12.</t>
  </si>
  <si>
    <t>11.</t>
  </si>
  <si>
    <t xml:space="preserve">10. </t>
  </si>
  <si>
    <t xml:space="preserve">9. </t>
  </si>
  <si>
    <t xml:space="preserve">8.     </t>
  </si>
  <si>
    <t xml:space="preserve">3.     </t>
  </si>
  <si>
    <t xml:space="preserve">2.    </t>
  </si>
  <si>
    <t xml:space="preserve">1. </t>
  </si>
  <si>
    <t xml:space="preserve">4.   </t>
  </si>
  <si>
    <t>5.</t>
  </si>
  <si>
    <t xml:space="preserve">6.  </t>
  </si>
  <si>
    <t>13.</t>
  </si>
  <si>
    <t>7.</t>
  </si>
  <si>
    <t>Министерство труда, занятости и социальной защиты Республики Татарстан</t>
  </si>
  <si>
    <t>ПКМ, ОБ УТВЕРЖДЕНИИ ГОСУДАРСТВЕННОЙ ПРОГРАММЫ
"СОЦИАЛЬНАЯ ПОДДЕРЖКА ГРАЖДАН РЕСПУБЛИКИ ТАТАРСТАН"
НА 2014 - 2020 ГОДЫ
 от 23.12.2013, № 1023</t>
  </si>
  <si>
    <t>Наименование государственной программы,  период реализации</t>
  </si>
  <si>
    <t>Наименование   нормативного   правового акта об утверждении государственной программы</t>
  </si>
  <si>
    <t>Отчет о реализации государственной программы «Социальная поддержка граждан Республики Татарстан» на 2014 – 2020 годы»</t>
  </si>
  <si>
    <t>Наименование индикатора, единица измерения</t>
  </si>
  <si>
    <t xml:space="preserve">план на следующий год  </t>
  </si>
  <si>
    <t xml:space="preserve">процент выполнения </t>
  </si>
  <si>
    <t>Государственная программа, «Социальная поддержка граждан Республики Татарстан» на 2014 – 2020 годы»</t>
  </si>
  <si>
    <t>Наименование подпрограммы (раздела, мероприятия)</t>
  </si>
  <si>
    <t>Примечания</t>
  </si>
  <si>
    <t>15.</t>
  </si>
  <si>
    <t>Источник финансирования (в том числе бюджет Российской Федерации, бюджет Республики Татарстан, местный бюджет, внебюджетные источники)</t>
  </si>
  <si>
    <t>Плановые объемы финансирования на отчетный год &lt;*&gt;, тыс. рублей</t>
  </si>
  <si>
    <t>Объемы финансирования на отчетный год, в соответствии с лимитами бюджетных обязательств и средствами из внебюджетных источников &lt;**&gt;, тыс. рублей</t>
  </si>
  <si>
    <t>Процент исполнения</t>
  </si>
  <si>
    <t>Исполнено с начала года &lt;***&gt;, тыс. рублей</t>
  </si>
  <si>
    <t>1</t>
  </si>
  <si>
    <t>Цель государственной программы - Создание эффективной адресной системы социальной поддержки и предоставление социальных услуг, а также повышение качества жизни отдельных категорий граждан</t>
  </si>
  <si>
    <t>1.1</t>
  </si>
  <si>
    <t>Задача государственной программы - Повышение качества жизни и предоставление мер социальной поддержки отдельным категориям граждан Республики Татарстан</t>
  </si>
  <si>
    <t>1.1.1</t>
  </si>
  <si>
    <t>Подпрограмма - «Социальные выплаты»на 2014 – 2020 годы</t>
  </si>
  <si>
    <t>1.1.1.1</t>
  </si>
  <si>
    <t>Цель подпрограммы - Повышение качества жизни и обеспечение прав на меры социальной поддержки отдельных категорий граждан Республики Татарстан</t>
  </si>
  <si>
    <t>1.1.1.1.1</t>
  </si>
  <si>
    <t xml:space="preserve">Задача подпрограммы - Предоставление мер социальной поддержки отдельным категориям граждан, установленных федеральным  и республиканским законодательствами.
</t>
  </si>
  <si>
    <t>1.1.1.1.1.1</t>
  </si>
  <si>
    <t>Предоставление единовременного пособия и ежемесячных денежных компенсаций гражданам при возникновении поствакцинальных осложнений</t>
  </si>
  <si>
    <t>бюджет Российской Федерации</t>
  </si>
  <si>
    <t>1. Предоставление гражданам в полном объеме пособий и компенсаций при возникновении поствакцинальных осложнений, Процент</t>
  </si>
  <si>
    <t>Всего</t>
  </si>
  <si>
    <t>1.1.1.1.1.2</t>
  </si>
  <si>
    <t>Предоставление инвалидам компенсаций страховых премий по договорам обязательного страхования гражданской ответственyости владельцев транспортных средств</t>
  </si>
  <si>
    <t>1.1.1.1.1.3</t>
  </si>
  <si>
    <t>Предоставление субсидий-льгот на оплату жилищно-коммунальных услуг отдельным категориям граждан</t>
  </si>
  <si>
    <t>3. Доля граждан (в т.ч. многодетных семей), доходы которых доведены до величины прожиточного минимума и выше за счет предоставления мер социальной поддержки, в общей численности малоимущих граждан, обратившихся в органы социальной защиты, Процент</t>
  </si>
  <si>
    <t>1.1.1.1.1.4</t>
  </si>
  <si>
    <t>Предоставление компенсаций расходов по проезду на транспорте к месту прохождения амбулаторного гемодиализа и обратно к месту жительства лицам, страдающим хронической почечной недостаточностью</t>
  </si>
  <si>
    <t>бюджет Республики Татарстан</t>
  </si>
  <si>
    <t>1.1.1.1.1.5</t>
  </si>
  <si>
    <t xml:space="preserve">Предоставление субсидий-льгот на оплату жилого помещения и коммунальных услуг отдельным категориям граждан, работающим и проживающим в сельской местности, рабочих поселках (поселках городского типа) </t>
  </si>
  <si>
    <t>5. Предоставление в полном объеме субсидий-льгот на оплату жилья и коммунальных услуг отдельным категориям граждан, работающим и проживающим в сельской местности, поселках городского типа, Процент</t>
  </si>
  <si>
    <t>1.1.1.1.1.6</t>
  </si>
  <si>
    <t>Предоставление ежемесячной денежной выплаты детям-инвалидам, нуждающимся в постоянном постороннем уходе</t>
  </si>
  <si>
    <t>6. Предоставление ежемесячной денежной выплаты детям-инвалидам, нуждающимся в постоянном постороннем уходе, Процент</t>
  </si>
  <si>
    <t>1.1.1.1.1.7</t>
  </si>
  <si>
    <t>Оказание государственной социальной помощи отдельным категориям населения</t>
  </si>
  <si>
    <t>1.1.1.1.1.8</t>
  </si>
  <si>
    <t>0%</t>
  </si>
  <si>
    <t>8. Доля получателей мер государственной социальной помощи на основе социального контракта, Процент</t>
  </si>
  <si>
    <t>1.1.1.1.1.9</t>
  </si>
  <si>
    <t>Проведение организационных и социально значимых мероприятий</t>
  </si>
  <si>
    <t>9. Проведение запланированных организационных и социально значимых мероприятий в полном объеме, Процент</t>
  </si>
  <si>
    <t>1.1.1.1.1.10</t>
  </si>
  <si>
    <t>Обеспечение жильем отдельных категорий граждан, установленных федеральными законами «О ветеранах» и «О социальной защите инвалидов в Российской Федерации»</t>
  </si>
  <si>
    <t>10. Обеспечение финансирования представленных гражданами к оплате договоров на приобретение жилья в полном объеме, Процент</t>
  </si>
  <si>
    <t>1.1.1.1.1.11</t>
  </si>
  <si>
    <t xml:space="preserve">Обеспечение жильем отдельных категорий граждан, установленных статьей 8.2 Закона Республики Татарстан от 8 декабря 2004 года N 63-ЗРТ "Об адресной социальной поддержке населения в Республике Татарстан"
</t>
  </si>
  <si>
    <t>1.1.1.1.1.12</t>
  </si>
  <si>
    <t>Предоставление социального пособия на погребение и возмещение расходов по гарантированному перечню услуг по погребению</t>
  </si>
  <si>
    <t>12. Предоставление социального пособия на погребение и возмещение расходов по гарантированному перечню услуг по погребению в полном объеме, Процент</t>
  </si>
  <si>
    <t>1.1.1.1.1.13</t>
  </si>
  <si>
    <t>Предоставление ежегодной  денежной  выплаты лицам, награжденным знаками «Почетный донор СССР», «Почетный донор России»</t>
  </si>
  <si>
    <t>13. Предоставление ежегодной денежной выплаты лицам, награжденным знаком «Почетный донор СССР», «Почетный донор России» в полном объеме, Процент</t>
  </si>
  <si>
    <t>1.1.1.1.1.14</t>
  </si>
  <si>
    <t>Обеспечение перевозки несовершеннолетних, самовольно ушедших из семей, детских домов, школ-интернатов, специальных учебно-воспитательных и иных детских учреждений</t>
  </si>
  <si>
    <t>1.1.1.1.1.15</t>
  </si>
  <si>
    <t>Предоставление компенсаций расходов по проезду на транспорте к месту лечения в государственные учреждения здравоохранения Республики Татарстан, оказывающие специализированную онкологическую помощь, и обратно к месту жительства лицам, страдающим онкологическими заболеваниями</t>
  </si>
  <si>
    <t>1.1.1.1.1.16</t>
  </si>
  <si>
    <t>Выплата государственных пособий гражданам, не подлежащим обязательному социальному страхованию, на случай временной нетрудоспособности и в связи с материнством</t>
  </si>
  <si>
    <t>1.1.1.1.1.17</t>
  </si>
  <si>
    <t>Предоставление отдельных мер социальной поддержки граждан, подвергшихся воздействию радиации</t>
  </si>
  <si>
    <t>1.1.1.1.1.18</t>
  </si>
  <si>
    <t>да</t>
  </si>
  <si>
    <t>Оказание социальной поддержки молодым специалистам -врачам уголовно-исполнительной системы</t>
  </si>
  <si>
    <t>1.1.1.1.2</t>
  </si>
  <si>
    <t>Задача подпрограммы - Обеспечение в период обучения питанием обучающихся в профессиональных образовательных организациях</t>
  </si>
  <si>
    <t>1.1.1.1.2.1</t>
  </si>
  <si>
    <t>Обеспечение питанием обучающихся в профессиональных образовательных организациях</t>
  </si>
  <si>
    <t>Итого по подпрограмме «Социальные выплаты»на 2014 – 2020 годы</t>
  </si>
  <si>
    <t>1.2</t>
  </si>
  <si>
    <t>Задача государственной программы - Обеспечение социальной поддержки гражданам пожилого возраста</t>
  </si>
  <si>
    <t>1.2.1</t>
  </si>
  <si>
    <t>Подпрограмма - "Повышение качества жизни граждан пожилого возраста» на 2014 – 2020 годы</t>
  </si>
  <si>
    <t>1.2.1.1</t>
  </si>
  <si>
    <t>Цель подпрограммы - Обеспечение социальной поддержки гражданам пожилого возраста</t>
  </si>
  <si>
    <t>1.2.1.1.1</t>
  </si>
  <si>
    <t>Задача подпрограммы - Реализация мер по укреплению социальной защищенности граждан пожилого возраста</t>
  </si>
  <si>
    <t>1.2.1.1.1.1</t>
  </si>
  <si>
    <t>Предоставление мер социальной поддержки одиноким пенсионерам</t>
  </si>
  <si>
    <t>1.2.1.1.1.2</t>
  </si>
  <si>
    <t>Предоставление мер социальной поддержки ветеранам труда</t>
  </si>
  <si>
    <t>1.2.1.1.1.3</t>
  </si>
  <si>
    <t>Предоставление мер социальной поддержки труженикам тыла</t>
  </si>
  <si>
    <t>1.2.1.1.1.4</t>
  </si>
  <si>
    <t>Предоставление мер социальной поддержки реабилитированным лицам и лицам, признанным пострадавшими от политических репрессий</t>
  </si>
  <si>
    <t>1.2.1.1.1.5</t>
  </si>
  <si>
    <t>Предоставление мер социальной поддержки пенсионерам</t>
  </si>
  <si>
    <t>1.2.1.1.1.6</t>
  </si>
  <si>
    <t>Предоставление мер социальной поддержки ветеранам труда (в части расходов на зубо- и слухо-протезирование)</t>
  </si>
  <si>
    <t>1.2.1.1.1.7</t>
  </si>
  <si>
    <t>Предоставление мер социальной поддержки лицам,  награжденным государственными наградами Республики Татарстан</t>
  </si>
  <si>
    <t>1.2.1.1.1.8</t>
  </si>
  <si>
    <t xml:space="preserve">Предоставление мер социальной поддержки труженикам тыла (в части расходов на зубо- и слухопротезирование)
</t>
  </si>
  <si>
    <t>1.2.1.1.1.9</t>
  </si>
  <si>
    <t>Предоставление мер социальной поддержки реабилитированным лицам и лицам, признанным пострадавшими от политических репрессий (в части расходов на зубо- и слухо-протезирование)</t>
  </si>
  <si>
    <t>1.2.1.1.1.10</t>
  </si>
  <si>
    <t>Предоставление мер социальной поддержки  лицам, награжденным государственными наградами Республики Татарстан (в части расходов на зубо- и слухо-протезирование)</t>
  </si>
  <si>
    <t>1.2.1.1.1.11</t>
  </si>
  <si>
    <t>1.2.1.1.1.12</t>
  </si>
  <si>
    <t>Выплата доплат к государственной пенсии гражданам, имеющим особые заслуги перед Республикой Татарстан</t>
  </si>
  <si>
    <t>1.2.1.1.1.13</t>
  </si>
  <si>
    <t>Выплата единовременного поощрения в связи с выходом государственного служащего на государственную пенсию за выслугу лет</t>
  </si>
  <si>
    <t>1.2.1.1.1.14</t>
  </si>
  <si>
    <t>Выплата ежемесячного пожизненного содержания, выходного пособия, а также предоставление иных мер материального и социального обеспечения судьям Конституционного суда Республики Татарстан</t>
  </si>
  <si>
    <t>1.2.1.1.1.15</t>
  </si>
  <si>
    <t>Выплата досрочных пенсий работникам станций скорой медицинской помощи</t>
  </si>
  <si>
    <t>1.2.1.1.1.16</t>
  </si>
  <si>
    <t>Обучение компьютерной грамотности неработающих пенсионеров</t>
  </si>
  <si>
    <t>1.2.1.1.2</t>
  </si>
  <si>
    <t>Задача подпрограммы - Усиление адресности предоставления мер социальной поддержки гражданам пожилого возраста</t>
  </si>
  <si>
    <t>1.2.1.1.2.1</t>
  </si>
  <si>
    <t>Предоставление бесплатной юридической помощи</t>
  </si>
  <si>
    <t>1.2.1.1.2.2</t>
  </si>
  <si>
    <t>Иные бюджетные ассигнования (оплата судебных решений)</t>
  </si>
  <si>
    <t>Итого по подпрограмме "Повышение качества жизни граждан пожилого возраста» на 2014 – 2020 годы</t>
  </si>
  <si>
    <t>1.3</t>
  </si>
  <si>
    <t>Задача государственной программы - Повышение эффективности и качества социального обслуживания населения Республики Татарстан</t>
  </si>
  <si>
    <t>1.3.1</t>
  </si>
  <si>
    <t>Подпрограмма - «Модернизация и развитие социального обслуживания населения Республики Татарстан»  на 2014 – 2020 годы</t>
  </si>
  <si>
    <t>1.3.1.1</t>
  </si>
  <si>
    <t>Цель подпрограммы - Повышение эффективности и качества социального обслуживания населения Республики Татарстан</t>
  </si>
  <si>
    <t>1.3.1.1.1</t>
  </si>
  <si>
    <t>Задача подпрограммы - Обеспечение повышения уровня и качества предоставления гражданам государственных социальных услуг</t>
  </si>
  <si>
    <t>1.3.1.1.1.1</t>
  </si>
  <si>
    <t>Обеспечение деятельности государственных учреждений социального обслуживания населения</t>
  </si>
  <si>
    <t>1.3.1.1.2</t>
  </si>
  <si>
    <t>Задача подпрограммы - Предоставление социальных услуг негосударственными организациями</t>
  </si>
  <si>
    <t>1.3.1.1.2.1</t>
  </si>
  <si>
    <t>Предоставление социальных услуг негосударственными организациями</t>
  </si>
  <si>
    <t>1.3.1.1.3</t>
  </si>
  <si>
    <t>Задача подпрограммы - Совершенствование организации труда и повышение уровня оплаты труда социальных работников</t>
  </si>
  <si>
    <t>1.3.1.1.3.1</t>
  </si>
  <si>
    <t xml:space="preserve">Совершенствование организации труда и повышение уровня оплаты труда социальных  работников </t>
  </si>
  <si>
    <t>1.3.1.1.3.2</t>
  </si>
  <si>
    <t xml:space="preserve">Предоставление дополнительных мер государственной поддержки педагогическим работникам - молодым специалистам государственных организаций социального обслуживания Республики Татарстан
</t>
  </si>
  <si>
    <t>1.3.1.1.4</t>
  </si>
  <si>
    <t>Задача подпрограммы - Укрепление материально-технической базы государственных учреждений социального обслуживания населения</t>
  </si>
  <si>
    <t>1.3.1.1.4.1</t>
  </si>
  <si>
    <t xml:space="preserve">Предоставление субсидий государственным учреждениям социального обслуживания на
совершенствование материально-технической базы, в т.ч. проведение капитального ремонта
</t>
  </si>
  <si>
    <t>1.3.1.1.4.2</t>
  </si>
  <si>
    <t>1.3.1.1.4.3</t>
  </si>
  <si>
    <t xml:space="preserve">Ремонт организаций социального обслуживания населения Республики Татарстан
</t>
  </si>
  <si>
    <t>Итого по подпрограмме «Модернизация и развитие социального обслуживания населения Республики Татарстан»  на 2014 – 2020 годы</t>
  </si>
  <si>
    <t>1.4</t>
  </si>
  <si>
    <t>Задача государственной программы - Поддержка, укрепление и защита семьи и ценностей семейной жизни, повышение качества жизни семей</t>
  </si>
  <si>
    <t>1.4.1</t>
  </si>
  <si>
    <t>Подпрограмма - Улучшение социально-экономического положения семей</t>
  </si>
  <si>
    <t>1.4.1.1</t>
  </si>
  <si>
    <t>Цель подпрограммы - Поддержка, укрепление и защита семьи и ценностей семейной жизни, повышение качества жизни семей</t>
  </si>
  <si>
    <t>1.4.1.1.1</t>
  </si>
  <si>
    <t>Задача подпрограммы - Развитие системы мер социальной поддержки семей</t>
  </si>
  <si>
    <t>1.4.1.1.1.1</t>
  </si>
  <si>
    <t>Предоставление единовременного пособия беременной жене военнослужащего, проходящего военную службу по призыву, а также ежемесячного пособия на  детей военнослужащих, проходящих военную службу по призыву</t>
  </si>
  <si>
    <t>1.4.1.1.1.2</t>
  </si>
  <si>
    <t>Предоставление субсидий-льгот на оплату жилья и коммунальных услуг многодетным семьям</t>
  </si>
  <si>
    <t>1.4.1.1.1.3</t>
  </si>
  <si>
    <t>Предоставление гражданам субсидий на оплату жилого помещения и коммунальных услуг</t>
  </si>
  <si>
    <t>1.4.1.1.1.4</t>
  </si>
  <si>
    <t>Предоставление ежемесячного пособия на ребенка</t>
  </si>
  <si>
    <t>1.4.1.1.1.5</t>
  </si>
  <si>
    <t>Предоставление пособий семьям, воспитывающим трех и более одновременно рожденных детей</t>
  </si>
  <si>
    <t>1.4.1.1.1.6</t>
  </si>
  <si>
    <t>Предоставление компенсации части родительской платы за присмотр и уход за ребенком в дошкольных образовательных организациях</t>
  </si>
  <si>
    <t>1.4.1.1.1.7</t>
  </si>
  <si>
    <t xml:space="preserve">Предоставление социальных выплат детям-сиротам, детям, оставшимся без попечения родителей, обучающимся в государственных профессиональных образовательных организациях и образовательных организациях высшего образования: единовременного пособия на обеспечение одеждой, обувью, мягким инвентарем и оборудованием при выпуске из государственных профессиональных образовательных организаций и образовательных организаций высшего образования; единовременного пособия при выпуске из государственных профессиональных образовательных организаций и образовательных организаций высшего образования;
ежегодного пособия на приобретение одежды,обуви, мягкого инвентаря;
ежегодного пособия на приобретение учебной литературы и письменных принадлежностей;
ежемесячного пособия на питание;
ежемесячной стипендии детям-сиротам и детям –инвалидам; ежемесячной субсидии на проезд детям-сиротам, детям, оставшимся без попечения родителей
</t>
  </si>
  <si>
    <t>1.4.1.1.2</t>
  </si>
  <si>
    <t>Задача подпрограммы - Создание условий для организации обеспечения детей первых трех лет жизни специальными продуктами детского питания по рецептам врачей</t>
  </si>
  <si>
    <t>1.4.1.1.2.1</t>
  </si>
  <si>
    <t>Безвозмездное обеспечение детей первых трех лет жизни, находящихся на искусственном и смешанном вскармливании, из семей со среднедушевым доходом, не превышающим величину прожиточного минимума на душу населения, установленного на территории Республики Татарстан,  и детей, имеющих хронические заболевания, специальными продуктами детского питания</t>
  </si>
  <si>
    <t>1.4.1.1.2.2</t>
  </si>
  <si>
    <t>Возмещение недополученных доходов сельскохозяйственным товаропроизводителям, поставляющим молоко для производства детского питания</t>
  </si>
  <si>
    <t>1.4.1.1.3</t>
  </si>
  <si>
    <t>Задача подпрограммы - Создание благоприятных условий для устройства детей-сирот и детей, оставшихся без попечения родителей, на воспитание в семью</t>
  </si>
  <si>
    <t>1.4.1.1.3.1</t>
  </si>
  <si>
    <t>Выплата единовременного пособия при всех формах устройства детей, лишенных родительского попечения, в семью</t>
  </si>
  <si>
    <t>1.4.1.1.3.2</t>
  </si>
  <si>
    <t>Выплата приемной семье на содержание подопечных детей (вознаграждение приемного родителя)</t>
  </si>
  <si>
    <t>1.4.1.1.3.3</t>
  </si>
  <si>
    <t>Выплаты приемной семье на содержание подопечных детей</t>
  </si>
  <si>
    <t>1.4.1.1.3.4</t>
  </si>
  <si>
    <t>Выплаты семьям опекунов на содержание подопечных детей</t>
  </si>
  <si>
    <t>1.4.1.1.3.5</t>
  </si>
  <si>
    <t>Подготовка лиц, желающих принять на воспитание в свою семью ребенка, оставшегося без попечения родителей</t>
  </si>
  <si>
    <t>1.4.1.1.3.6</t>
  </si>
  <si>
    <t>Реализация государственных полномочий по организации и осуществлению деятельности по опеке и попечительству</t>
  </si>
  <si>
    <t>1.4.1.1.4</t>
  </si>
  <si>
    <t>Задача подпрограммы - Повышение ценности и общественного престижа семейного образа жизни, пропаганда ответственного отцовства и материнства</t>
  </si>
  <si>
    <t>1.4.1.1.4.1</t>
  </si>
  <si>
    <t>Предоставление единовременного вознаграждения матерям, награжденным медалью «Ана-даны –Материнская слава», родителям (усыновителям),  награжденным  орденом «Родительская Слава»</t>
  </si>
  <si>
    <t>1.4.1.1.4.2</t>
  </si>
  <si>
    <t>Проведение занятий школы/клуба молодой семьи для граждан, подавших заявление на государственную реги-страцию заключения брака</t>
  </si>
  <si>
    <t>1.4.1.1.4.3</t>
  </si>
  <si>
    <t>Занятия по курсу «Семьеведение» в общеобразовательных школах по вопросам семейного права и семейных отношений для старшеклассников общеобразовательных школ</t>
  </si>
  <si>
    <t>1.4.1.1.4.4</t>
  </si>
  <si>
    <t>Ежегодное вручение медали «За любовь и верность» заслуженным семьям Татарстана</t>
  </si>
  <si>
    <t>1.4.1.1.4.5</t>
  </si>
  <si>
    <t>Торжественный прием от имени Президента Республики Татарстан Р.Н.Минниханова и его супруги Г.А.Миннихановой  в честь лучших семей Республики Та-тарстан</t>
  </si>
  <si>
    <t>1.4.1.1.4.6</t>
  </si>
  <si>
    <t>Мероприятия по проведению Всероссийского дня супружеской любви и семейного счастья «День семьи, любви и верности»</t>
  </si>
  <si>
    <t>1.4.1.1.4.7</t>
  </si>
  <si>
    <t>Мероприятия по празднованию Международного дня семьи</t>
  </si>
  <si>
    <t>1.4.1.1.4.8</t>
  </si>
  <si>
    <t>«Издание брошюры «Без бергә! Мы вместе!» в честь лучших семей Республики Татарстан</t>
  </si>
  <si>
    <t>1.4.1.1.5</t>
  </si>
  <si>
    <t>Задача подпрограммы - Профилактика семейного неблагополучия, детской безнадзорности и беспризорности</t>
  </si>
  <si>
    <t>1.4.1.1.5.1</t>
  </si>
  <si>
    <t>Ознакомление населения с перечнем гарантированных государством социальных услуг семье и детям, находящимся в трудной жизненной ситуации, в средствах массовой информации, информационных стендах учреждений, через рекламную полиграфическую продукцию</t>
  </si>
  <si>
    <t>1.4.1.1.5.2</t>
  </si>
  <si>
    <t>Расширение форм социального партнерства между государственными структурами и коммерческими организациями, общественными и религиозными организациями при проведении профилактических мероприятий с семьями и несовершеннолетними, находящимися в трудной жизненной ситуации</t>
  </si>
  <si>
    <t>1.4.1.1.5.3</t>
  </si>
  <si>
    <t>Реализация технологии участковой социальной помощи, образованной по территориальному принципу</t>
  </si>
  <si>
    <t>1.4.1.1.5.4</t>
  </si>
  <si>
    <t>Осуществление мониторинга предоставления услуг семьям и несовершеннолетним, находящимся в трудной жизненной ситуации, в организациях социального обслуживания семьи и детей</t>
  </si>
  <si>
    <t>1.4.1.1.5.5</t>
  </si>
  <si>
    <t>Реализация технологии индивидуальной реабилитационной работы с несовершеннолетними, находящимися в социально опасном положении, и их семьями «Межведомственное социальное патронирование»</t>
  </si>
  <si>
    <t>1.4.1.1.5.6</t>
  </si>
  <si>
    <t>Оказание социально-психологической помощи семейным парам с внутрисемейным конфликтом</t>
  </si>
  <si>
    <t>1.4.1.1.5.7</t>
  </si>
  <si>
    <t>Обобщение опыта работы организаций социального обслуживания Республики Татарстан по социальному сопровождению граждан (семей), попавших в трудную жизненную ситуацию</t>
  </si>
  <si>
    <t>1.4.1.1.5.8</t>
  </si>
  <si>
    <t>Развитие отрядов добровольческого движения на базе организаций социального обслуживания населения с привлечением волонтеров к оказанию помощи клиентам социальных служб</t>
  </si>
  <si>
    <t>Итого по подпрограмме Улучшение социально-экономического положения семей</t>
  </si>
  <si>
    <t>1.5</t>
  </si>
  <si>
    <t>Задача государственной программы - Повышение уровня доступности приоритетных объектов и услуг в приоритетных сферах жизнедеятельности  инвалидов и других маломобильных групп населения в Республике Татарстан</t>
  </si>
  <si>
    <t xml:space="preserve">Адаптация объектов социальной защиты и предоставление услуг в сфере социальной защиты
</t>
  </si>
  <si>
    <t>1.5.2</t>
  </si>
  <si>
    <t>1.5.2.1</t>
  </si>
  <si>
    <t xml:space="preserve">Цель подпрограммы - Повышение уровня доступности приоритетных объектов и услуг в приоритетных сферах жизнедеятельности инвалидов и других маломобильных групп населения в Республике Татарстан
</t>
  </si>
  <si>
    <t>1.5.2.1.1</t>
  </si>
  <si>
    <t xml:space="preserve">Задача подпрограммы - Формирование условий для беспрепятственного доступа инвалидов и других маломобильных групп населения в сфере социальной защиты, здравоохранения, культуры, транспорта, информации и связи, физической культуры и спорта
</t>
  </si>
  <si>
    <t>1.5.2.1.1.1</t>
  </si>
  <si>
    <t xml:space="preserve">Адаптация объектов транспортной инфраструктуры и предоставление транспортных услуг
</t>
  </si>
  <si>
    <t>1.5.2.1.1.2</t>
  </si>
  <si>
    <t xml:space="preserve">Адаптация спортивных объектов и предоставление услуг в сфере физической культуры и спорта
</t>
  </si>
  <si>
    <t>1.5.2.1.1.3</t>
  </si>
  <si>
    <t>1.5.2.1.1.4</t>
  </si>
  <si>
    <t>1.5.2.1.1.5</t>
  </si>
  <si>
    <t xml:space="preserve">Адаптация объектов медицинских организаций, оказывающих медицинскую помощь (медицинские услуги), а также предоставление услуг в сфере здравоохранения
</t>
  </si>
  <si>
    <t>1.5.2.1.1.6</t>
  </si>
  <si>
    <t xml:space="preserve">Адаптация объектов культуры и предоставление услуг в сфере культуры
</t>
  </si>
  <si>
    <t>1.5.2.1.1.7</t>
  </si>
  <si>
    <t xml:space="preserve">Адаптация зданий (помещений) образовательных учреждений и предоставление образовательных услуг
</t>
  </si>
  <si>
    <t>1.5.2.1.1.8</t>
  </si>
  <si>
    <t xml:space="preserve">Создание условий для лиц с ограниченными возможностями здоровья и инвалидов от 6 до 18 лет для занятий физкультурой и спортом
</t>
  </si>
  <si>
    <t>1.5.2.1.1.9</t>
  </si>
  <si>
    <t xml:space="preserve">Развитие адаптивного спорта
</t>
  </si>
  <si>
    <t>1.5.2.1.2</t>
  </si>
  <si>
    <t xml:space="preserve">Задача подпрограммы -  Формирование нормативной правовой и методической базы по обеспечению доступности приоритетных объектов и услуг в приоритетных сферах жизнедеятельности инвалидов и других мобильных групп населения
</t>
  </si>
  <si>
    <t>1.5.2.1.2.1</t>
  </si>
  <si>
    <t xml:space="preserve">Адаптация приоритетных объектов социальной, транспортной, инженерной инфраструктуры
</t>
  </si>
  <si>
    <t>1.5.2.1.3</t>
  </si>
  <si>
    <t xml:space="preserve">Задача подпрограммы - Устранение отношенческих барьеров
</t>
  </si>
  <si>
    <t>1.5.2.1.3.1</t>
  </si>
  <si>
    <t xml:space="preserve">Проведение общественно-просветительских кампаний, направленных на формирование толерантного отношения к инвалидам
</t>
  </si>
  <si>
    <t>Итого по подпрограмме Доступная среда на 2016 год</t>
  </si>
  <si>
    <t>1.7</t>
  </si>
  <si>
    <t>Задача государственной программы - Обеспечение рационального использования топливно-энергетических ресурсов за счет реализации энергосберегающих мероприятий, повышения энергетической эффективности, оптимизации потребления топливно-энергетических ресурсов и снижения расходов на потребляемые энергоресурсы на основе создания организационных, экономических, научно-технических и других условий, обеспечивающих высокоэффективное использование энергоресурсов</t>
  </si>
  <si>
    <t>1.7.1</t>
  </si>
  <si>
    <t>Подпрограмма - Энергосбережение и повышение энергетической эффективности</t>
  </si>
  <si>
    <t>1.7.1.1</t>
  </si>
  <si>
    <t>Цель подпрограммы - Обеспечение рационального использования топливно-энергетических ресурсов за счет реализации энергосберегающих мероприятий, повышения энергетической эффективности, оптимизации потребления топливно-энергетических ресурсов и снижения расходов на потребляемые энергоресурсы на основе создания организационных, экономических, научно-технических и других условий, обеспечивающих высокоэффективное использование энергоресурсов</t>
  </si>
  <si>
    <t>1.7.1.1.1</t>
  </si>
  <si>
    <t xml:space="preserve">Задача подпрограммы - Разработка и внедрение механизма стимулирования энергосбережения и повышения энергетической эффективности.
Разработка и внедрение механизма стимулирования энергосбережения и повышения энергетической эффективности
</t>
  </si>
  <si>
    <t>1.7.1.1.1.1</t>
  </si>
  <si>
    <t xml:space="preserve">Проведение мероприятий методического, просветительского и разъяснительного характера
</t>
  </si>
  <si>
    <t>1.7.1.1.2</t>
  </si>
  <si>
    <t xml:space="preserve">Задача подпрограммы - Оснащенность индивидуальными тепловыми пунктами с погодным регулированием температурного режима и приборами учета тепла
</t>
  </si>
  <si>
    <t>1.7.1.1.2.1</t>
  </si>
  <si>
    <t xml:space="preserve">Установка индивидуальных тепловых пунктов с погодным регулированием температурного режима и приборов учета тепла
</t>
  </si>
  <si>
    <t>1.7.1.1.3</t>
  </si>
  <si>
    <t xml:space="preserve">Задача подпрограммы - Обеспечение точности, достоверности и единства измерений и учета топливно-энергетических ресурсов
</t>
  </si>
  <si>
    <t>1.7.1.1.3.1</t>
  </si>
  <si>
    <t xml:space="preserve">Оснащение (замена и установка) учреждений социальной сферы приборами учета: природного газа, электрической энергии, холодной и горячей воды
</t>
  </si>
  <si>
    <t>1.7.1.1.4</t>
  </si>
  <si>
    <t xml:space="preserve">Задача подпрограммы - Модернизирование системы освещения
</t>
  </si>
  <si>
    <t>1.7.1.1.4.1</t>
  </si>
  <si>
    <t xml:space="preserve">Модернизация системы освещения учреждений социальной сферы
</t>
  </si>
  <si>
    <t>Итого по подпрограмме Энергосбережение и повышение энергетической эффективности</t>
  </si>
  <si>
    <t>1.8</t>
  </si>
  <si>
    <t>Задача государственной программы - Создание комфортных и безопасных условий жизнедеятельности граждан в учреждениях социального обслуживания Республики Татарстан</t>
  </si>
  <si>
    <t>1.8.1</t>
  </si>
  <si>
    <t>Подпрограмма - Бюджетные инвестиции и капитальный ремонт социальной и инженерной инфраструктуры в рамках Государственной программы "Социальная поддержка граждан Республики Татарстан" на 2014 - 2020 годы</t>
  </si>
  <si>
    <t>1.8.1.1</t>
  </si>
  <si>
    <t>Цель подпрограммы - Создание комфортных и безопасных условий жизнедеятельности граждан в учреждениях социального обслуживания Республики Татарстан</t>
  </si>
  <si>
    <t>1.8.1.1.1</t>
  </si>
  <si>
    <t>Задача подпрограммы - Обеспечение повышения уровня и качества капитального ремонта и соблюдение в учреждениях социального обслуживания санитарно-эпидемиологических норм и требований противопожарной безопасности</t>
  </si>
  <si>
    <t>1.8.1.1.1.1</t>
  </si>
  <si>
    <t>Проведение мероприятий, предусматривающих капитальное строительство, реконструкцию и капитальный ремонт учреждений социального обслуживания населения Республики Татарстан</t>
  </si>
  <si>
    <t>1.8.1.1.1.2</t>
  </si>
  <si>
    <t xml:space="preserve">Мероприятия по модернизации, строительству и капитальному ремонту объектов социального обслуживания в рамках реализации разработанной некоммерческой организацией «Инвестиционно-венчурный фонд Республики Татарстан» Концепции развития социальных отраслей и общественной инфраструктуры Республики Татарстан на 2016 - 2020 годы
</t>
  </si>
  <si>
    <t>Итого по подпрограмме Бюджетные инвестиции и капитальный ремонт социальной и инженерной инфраструктуры в рамках Государственной программы "Социальная поддержка граждан Республики Татарстан" на 2014 - 2020 годы</t>
  </si>
  <si>
    <t>Итого по программе «Социальная поддержка граждан Республики Татарстан» на 2014 – 2020 годы</t>
  </si>
  <si>
    <t>X</t>
  </si>
  <si>
    <t>Подпрограмма - Доступная среда на 2016-2017 год</t>
  </si>
  <si>
    <t>бюджет Пенсионного фонда  РФ</t>
  </si>
  <si>
    <t xml:space="preserve">Предоставление субсидий государственным учреждениям социального обслуживания на совершенствование материально-технической базы, в т.ч. проведение капитального ремонта
</t>
  </si>
  <si>
    <t>1.2.1.1.1.17</t>
  </si>
  <si>
    <t>Реализация проекта "Приемная семья для пожилого человека"</t>
  </si>
  <si>
    <t>4. Предоставление в полном объеме компенсаций расходов по проезду на транспорте к месту прохождения амбулаторного гемодиализа и обратно к месту жительства лицам, страдающим хронической почечной недостаточностью, Процент</t>
  </si>
  <si>
    <t xml:space="preserve">2. Предоставление  в полном объеме инвалидам компенсаций страховых премий по договорам обязательного страхования гражданской ответственности владельцев транспортных средств, Процент                         </t>
  </si>
  <si>
    <r>
      <t xml:space="preserve">Оказание государственной социальной помощи отдельным категориям населения   </t>
    </r>
  </si>
  <si>
    <t xml:space="preserve">Проведение организационных и социально значимых мероприятий                                   </t>
  </si>
  <si>
    <t xml:space="preserve">Выплата пенсий за выслугу лет государственным гражданским служащим Республики Татарстан, муниципальным служащим и доплат к пенсии за выслугу лет лицам, замещавшим государственную (муниципальную) должность Республики Татарстан                                          </t>
  </si>
  <si>
    <t xml:space="preserve">Выплата доплат к государственной пенсии гражданам, имеющим особые заслуги перед Республикой Татарстан       </t>
  </si>
  <si>
    <t xml:space="preserve">Выплата единовременного поощрения в связи с выходом государственного служащего на государственную пенсию за выслугу лет    </t>
  </si>
  <si>
    <t xml:space="preserve">Выплата ежемесячного пожизненного содержания, выходного пособия, а также предоставление иных мер материального и социального обеспечения судьям Конституционного суда Республики Татарстан         </t>
  </si>
  <si>
    <t xml:space="preserve">Выплата досрочных пенсий работникам станций скорой медицинской помощи     </t>
  </si>
  <si>
    <t xml:space="preserve">Предоставление бесплатной юридической помощи    </t>
  </si>
  <si>
    <t xml:space="preserve">Безвозмездное обеспечение детей первых трех лет жизни, находящихся на искусственном и смешанном вскармливании, из семей со среднедушевым доходом, не превышающим величину прожиточного минимума на душу населения, установленного на территории Республики Татарстан,  и детей, имеющих хронические заболевания, специальными продуктами детского питания </t>
  </si>
  <si>
    <t xml:space="preserve">Возмещение недополученных доходов сельскохозяйственным товаропроизводителям, поставляющим молоко для производства детского питания    </t>
  </si>
  <si>
    <t xml:space="preserve">Выплата единовременного пособия при всех формах устройства детей, лишенных родительского попечения, в семью     </t>
  </si>
  <si>
    <t xml:space="preserve">Выплата приемной семье на содержание подопечных детей (вознаграждение приемного родителя)      </t>
  </si>
  <si>
    <r>
      <t xml:space="preserve">Выплаты приемной семье на содержание подопечных детей    </t>
    </r>
  </si>
  <si>
    <t xml:space="preserve">Выплаты семьям опекунов на содержание подопечных детей      </t>
  </si>
  <si>
    <t xml:space="preserve">Подготовка лиц, желающих принять на воспитание в свою семью ребенка, оставшегося без попечения родителей    </t>
  </si>
  <si>
    <t xml:space="preserve">Реализация государственных полномочий по организации и осуществлению деятельности по опеке и попечительству    </t>
  </si>
  <si>
    <t>1.9.1</t>
  </si>
  <si>
    <t xml:space="preserve">Подпрограмма - Развитие ранней помощи в Республике Татарстан на 2017 – 2020 годы </t>
  </si>
  <si>
    <t>1.9.1.1</t>
  </si>
  <si>
    <t>Разработка методических и практических рекомендаций для специалистов подведомственных организаций по оказанию ранней помощи детям целевой группы и их семьям</t>
  </si>
  <si>
    <t>Разработка примерных программ психолого-педагогической помощи по работе с детьми целевой группы и их семьями</t>
  </si>
  <si>
    <t>Проведение скрининговых программ диагностики врожденных и приобретенных нарушений развития ребенка</t>
  </si>
  <si>
    <t>Проведение пренатальной (дородовой) диагностики нарушений развития ребенка</t>
  </si>
  <si>
    <t>Проведение неонатального скрининга</t>
  </si>
  <si>
    <t>Проведение аудиологического скрининга</t>
  </si>
  <si>
    <t>Информирование населения о возможности обращения в медицинские организации, организации социального обслуживания, образовательные организации для получения услуг ранней помощи детьми целевой группы и их семьями</t>
  </si>
  <si>
    <t>Реализация технологий выявления детей целевой группы и их семей, нуждающихся в услугах ранней помощи</t>
  </si>
  <si>
    <t>Формирование банка эффективных технологий и методик ранней помощи детям целевой группы и их семьям</t>
  </si>
  <si>
    <t>Организация ранней помощи детям целевой группы и их семьям с участием представителей междисциплинарной команды специалистов на базе государственных реабилитационных центров для детей и подростков с ограниченными возможностями</t>
  </si>
  <si>
    <t>Организация психолого-педагогической помощи и сопровождения ребенка целевой группы и его семьи</t>
  </si>
  <si>
    <t>Организация ранней помощи ребенку целевой группы и его семье медицинскими организациями</t>
  </si>
  <si>
    <t>Внедрение современных методик и технологий реабилитации или абилитации детей целевой группы и их семей</t>
  </si>
  <si>
    <t>Организация сопровождения детей целевой группы и их семей в рамках созданных служб ранней помощи на базе образовательных организаций, организаций социального обслуживания, организаций здравоохранения</t>
  </si>
  <si>
    <t>Подготовка и переподготовка, повышение квалификации специалистов по вопросам предоставления услуг ранней помощи детям целевой группы и их семьям</t>
  </si>
  <si>
    <t>Организация и проведение научно-практических конференций, практико-ориентированных семинаров для специалистов, предоставляющих услуги ранней помощи по проблемам раннего выявления детей целевой группы и их семей и развития системы ранней помощи в Республике Татарстан</t>
  </si>
  <si>
    <t>Внедрение федеральных стандартов оказания услуг ранней помощи детям целевой группы и их семьям</t>
  </si>
  <si>
    <t>Ведение отчетности об оказании услуг ранней помощи детям целевой группы и их семьям</t>
  </si>
  <si>
    <t>Итого по подпрограмме Развитие ранней помощи в Республике Татарстан на 2017 – 2020 годы в рамках Государственной программы "Социальная поддержка граждан Республики Татарстан" на 2014 - 2020 годы</t>
  </si>
  <si>
    <t>1.9.1.1.2.2</t>
  </si>
  <si>
    <t>1.9.1.1.3.1</t>
  </si>
  <si>
    <t>1.9.1.1.3.2</t>
  </si>
  <si>
    <t>1.9.1.1.3.3</t>
  </si>
  <si>
    <t>1.9.1.1.3.4</t>
  </si>
  <si>
    <t>1.9.1.1.3.5</t>
  </si>
  <si>
    <t>1.9.1.1.3.6</t>
  </si>
  <si>
    <t>1.9.1.1.4.7</t>
  </si>
  <si>
    <t>1.9.1.1.5.2</t>
  </si>
  <si>
    <t>1.9.1.1.6.1</t>
  </si>
  <si>
    <t>Предоставление инвалидам компенсаций страховых премий по договорам обязательного страхования гражданской ответственности владельцев транспортных средств</t>
  </si>
  <si>
    <t>14. Предоставление компенсаций расходов по проезду на транспорте к месту лечения в государственные медицинские организации Республики Татарстан, оказывающие специализированную онкологическую помощь, и обратно к месту жительства лицам, страдающим онкологическими заболеваниями, в полном объеме, Процент</t>
  </si>
  <si>
    <t>15. Предоставление в полном объеме отдельных мер социальной поддержки граждан, подвергшихся воздействию радиации, Процент</t>
  </si>
  <si>
    <t>43. Суммарный коэффициент рождаемости (среднее число рожденных одной женщиной), единиц</t>
  </si>
  <si>
    <t>62. Суммарный коэффициент рождаемости (среднее число рожденных одной женщиной), единиц</t>
  </si>
  <si>
    <t>1.9.1.1.1.</t>
  </si>
  <si>
    <t>1.9.1.1.3.</t>
  </si>
  <si>
    <t>1.9.1.1.2.</t>
  </si>
  <si>
    <t>1.9.1.1.4.</t>
  </si>
  <si>
    <t>1.9.1.1.5.</t>
  </si>
  <si>
    <t>1.9.1.1.5.1</t>
  </si>
  <si>
    <t>Цель подпрограммы - Создание условий для предоставления услуг ранней помощи на межведомственной основе, раннего выявления нару-шений здоровья и ограничений жизнедеятельности, опти-мального развития и адаптации детей, интеграции семьи и ребенка в общество, профилактики или снижения выражен-ности ограничений жизнедеятельности, укрепления физиче-ского и психического здоровья, повышения доступности образования для детей целевой группы</t>
  </si>
  <si>
    <t>Задача подпрограммы-Обеспечение постоянного повышения уровня квалификации специалистов, предоставляющих услуги ранней помощи</t>
  </si>
  <si>
    <t>Задача подпрограммы- Обеспечение доступности для детей целевой группы и их семей полного спектра необходимых услуг ранней помощи</t>
  </si>
  <si>
    <t>Задача подпрограммы - Методическое обеспечение создания и функционирования системы ранней помощи</t>
  </si>
  <si>
    <t>Задача подпрограммы- Создание правовых основ ранней помощи</t>
  </si>
  <si>
    <t>1.9.1.1.6.</t>
  </si>
  <si>
    <t>Задача подпрограммы - Обеспечение управления качеством услуг ранней помощи</t>
  </si>
  <si>
    <t>Задача подпрограммы - Организация мониторинга оказания ранней помощи детям целевой группы и их семьям</t>
  </si>
  <si>
    <t>1.9.1.1.7.</t>
  </si>
  <si>
    <t>1.9.1.1.7.1</t>
  </si>
  <si>
    <t>1.9.</t>
  </si>
  <si>
    <t>Задача государственной программы - Создание условий для предоставления услуг ранней помощи на межведомственной основе, раннего выявления нару-шений здоровья и ограничений жизнедеятельности, опти-мального развития и адаптации детей, интеграции семьи и ребенка в общество, профилактики или снижения выражен-ности ограничений жизнедеятельности, укрепления физиче-ского и психического здоровья, повышения доступности образования для детей целевой группы</t>
  </si>
  <si>
    <t>Итого по подпрограмме Доступная среда на 2017 год</t>
  </si>
  <si>
    <t>Проведение занятий школы/клуба молодой семьи для граждан, подавших заявление на государственную регистрацию заключения брака</t>
  </si>
  <si>
    <t>Дополнительная единовременная денежная выплата гражданам в связи с усыновлением (удочерением) ребенка-инвалида в Республике Татарстан</t>
  </si>
  <si>
    <t>1.4.1.1.3.7</t>
  </si>
  <si>
    <t>-</t>
  </si>
  <si>
    <t>Удельный вес безнадзорных и беспризорных несовершеннолетних детей в общей численности детей в Республике Татарстан, %</t>
  </si>
  <si>
    <t xml:space="preserve">Адаптация объектов социальной защиты и предоставление услуг в сфере социальной защиты    
</t>
  </si>
  <si>
    <t xml:space="preserve">Адаптация объектов органов службы занятости населения и предоставление услуг в сфере органов службы занятости населения     
</t>
  </si>
  <si>
    <t xml:space="preserve">Адаптация объектов медицинских организаций, оказывающих медицинскую помощь (медицинские услуги), а также предоставление услуг в сфере здравоохранения          
</t>
  </si>
  <si>
    <t xml:space="preserve">Адаптация объектов культуры и предоставление услуг в сфере культуры     
</t>
  </si>
  <si>
    <t xml:space="preserve">Адаптация зданий (помещений) образовательных учреждений и предоставление образовательных услуг     
</t>
  </si>
  <si>
    <t xml:space="preserve">Модернизация системы освещения учреждений социальной сферы                                  
</t>
  </si>
  <si>
    <t>≥  0</t>
  </si>
  <si>
    <r>
      <t xml:space="preserve">7. </t>
    </r>
    <r>
      <rPr>
        <sz val="11"/>
        <rFont val="Arial"/>
        <family val="2"/>
      </rPr>
      <t>Освоение средств республиканского бюджета, выделяемых на обеспечение санаторно-курортного лечения пенсионеров и работников бюджетных учреждений, Процент</t>
    </r>
  </si>
  <si>
    <r>
      <t xml:space="preserve">11. Обеспечение финансирования представленных гражданами к оплате договоров на приобретение жилья в полном объеме, Процент </t>
    </r>
    <r>
      <rPr>
        <sz val="11"/>
        <color indexed="10"/>
        <rFont val="Arial"/>
        <family val="2"/>
      </rPr>
      <t xml:space="preserve"> </t>
    </r>
  </si>
  <si>
    <r>
      <t xml:space="preserve">Адаптация спортивных объектов и предоставление услуг в сфере физической культуры и спорта    </t>
    </r>
    <r>
      <rPr>
        <sz val="11"/>
        <color indexed="10"/>
        <rFont val="Arial"/>
        <family val="2"/>
      </rPr>
      <t xml:space="preserve"> </t>
    </r>
    <r>
      <rPr>
        <sz val="11"/>
        <rFont val="Arial"/>
        <family val="2"/>
      </rPr>
      <t xml:space="preserve">
</t>
    </r>
  </si>
  <si>
    <r>
      <t xml:space="preserve">≥ </t>
    </r>
    <r>
      <rPr>
        <sz val="12"/>
        <color indexed="8"/>
        <rFont val="Arial"/>
        <family val="2"/>
      </rPr>
      <t xml:space="preserve"> 0</t>
    </r>
  </si>
  <si>
    <t>27.1.В стационарных учреждениях социального обслуживания для граждан пожилого возраста и инвалидов общего типа, Процент</t>
  </si>
  <si>
    <t>27.2.В стационарных учреждениях социального обслуживания для детей, Процент</t>
  </si>
  <si>
    <t>27.3.В стационарных учреждениях социального обслуживания для инвалидов психоневрологического профиля, Процент</t>
  </si>
  <si>
    <t xml:space="preserve">27.4. В учреждениях социального обслуживания для инвалидов, детей-инвалидов, Процент                       </t>
  </si>
  <si>
    <t>27.5.В учреждениях социального обслуживания, предоставляющих социальные услуги в разных формах социального обслуживания (стационарной, полустационарной, на дому), Процент</t>
  </si>
  <si>
    <t>27.6. В учреждениях социального обслуживания для лиц без определенного места жительства и занятий, Процент</t>
  </si>
  <si>
    <t>27.7.Удельный вес безнадзорных и беспризорных несовершеннолетних детей в общей численности детей в Республике Татарстан, %</t>
  </si>
  <si>
    <t>28. Доля специалистов, прошедших повышение квалификации, от общего количества специалистов отрасли, направляемых на повышение квалификации, Процент</t>
  </si>
  <si>
    <t>29. Доля граждан, реализовавших свое право на получение мер социальной поддержки, от числа граждан, имеющих право и обратившихся за их получением, Процент</t>
  </si>
  <si>
    <t xml:space="preserve">30. Доля государственных организаций социального обслуживания населения, деятельность которых не соответствует установленным критериям (стандартам), Процент  </t>
  </si>
  <si>
    <t>31. Количество разработанных методических материалов (рекомендаций, пособий, проектов), единиц</t>
  </si>
  <si>
    <t>32. Удельный вес негосударственных организаций, оказывающих социальные услуги, от общего количества организаций всех форм собственности, Процент</t>
  </si>
  <si>
    <t>33.  Удельный вес граждан пожилого возраста и инвалидов (взрослых и детей), получивших услуги в негосударственных организациях социального обслуживания, в общей численности граждан пожилого возраста и инвалидов (взрослых и детей), получивших услуги в организациях социального обслуживания всех форм собственности, Процент</t>
  </si>
  <si>
    <t xml:space="preserve">34. Соотношение средней заработной платы социальных работников со средней прогнозируемой заработной платой в Республике Татарстан, Процент  </t>
  </si>
  <si>
    <t>35. Установление дополнительных мер государственной поддержки педагогическим работникам - молодым специалистам государственных организаций социального обслуживания Республики Татарстан, принятым на работу в течение года после окончания образовательной организации высшего образования, Процент</t>
  </si>
  <si>
    <t>36. Удельный вес государственных организаций социального обслуживания, доведенных до норм СанПин, в общем количестве государственных организаций социального обслуживания, Процент</t>
  </si>
  <si>
    <t>37. Предоставление в полном объеме единовременных пособий беременным женам военнослужащих и ежемесячных пособий на детей военнослужащих, проходящих военную службу по призыву, Процент</t>
  </si>
  <si>
    <t>38. Доля граждан (в т.ч. многодетных семей), доходы которых доведены до величины прожиточного минимума и выше за счет предоставления мер социальной поддержки, в общей численности малоимущих граждан, обратившихся в органы социальной защиты, Процент</t>
  </si>
  <si>
    <t>39. Доля семей, получивших жилищные субсидии на оплату жилого помещения и коммунальных услуг, в общем количестве семей в Республике Татарстан, Процент</t>
  </si>
  <si>
    <t>40. Предоставление ежемесячного пособия на ребенка в полном объеме, Процент</t>
  </si>
  <si>
    <t>41. Суммарный коэффициент рождаемости (среднее число рожденных одной женщиной), единиц</t>
  </si>
  <si>
    <t>42. Предоставление в полном объеме пособий семьям, воспитывающим трех и более одновременно рожденных детей, Процент</t>
  </si>
  <si>
    <t>Капитальные вложения в объекты государственной (муниципальной) собственности</t>
  </si>
  <si>
    <t>Единовременная выплата женщинам, постоянно проживающим в сельской местности, при рождении ребенка</t>
  </si>
  <si>
    <t>44. Предоставление единовремеменной выплаты при рождении первого (третьего) ребенка женщинам, проживающим в сельской местности в полном объеме, %</t>
  </si>
  <si>
    <t>Осуществление ежемесячной выплаты в связи с рождением (усыновлением) первого ребенка</t>
  </si>
  <si>
    <t>Плановое значение показателя будет достигнуто к концу 2018 года</t>
  </si>
  <si>
    <t>11,1             10,1              24,2</t>
  </si>
  <si>
    <t>12,6               12,1               25,6</t>
  </si>
  <si>
    <t>индикатор рассчитывается по итогам года</t>
  </si>
  <si>
    <t>х</t>
  </si>
  <si>
    <t xml:space="preserve">да </t>
  </si>
  <si>
    <t>17. Обеспечение роста доходов граждан за счет мер социальной поддержки по отношению к аналогичному периоду прошлого года, Процент</t>
  </si>
  <si>
    <t>18. Доля граждан, получивших услуги по зубопротезированию и (или) слухопротезированию, Процент</t>
  </si>
  <si>
    <t>19. Доля государственных гражданских (муниципальных) служащих, реализовавших право на получение пенсий за выслугу лет и доплат к пенсии, от числа имеющих право и заявившихся на получение, Процент</t>
  </si>
  <si>
    <t>20. Доля граждан, имеющих особые заслуги перед Республикой Татарстан, реализовавших право на получение доплат к государственной пенсии, от числа имеющих право и заявившихся на получение, Процент</t>
  </si>
  <si>
    <t xml:space="preserve">21. Доля государственных гражданских (муниципальных) служащих, получивших единовременное поощрение в связи с выходом на государственную пенсию за выслугу лет, реализовавших право на его получение, от числа имеющих право и заявившихся на получение, Процент    </t>
  </si>
  <si>
    <t>22. Доля граждан, получивших ежемесячное пожизненное содержание, выходное пособие, а также иные меры материального и социального обеспечения, от числа лиц, имеющих право на их получение, Процент</t>
  </si>
  <si>
    <t>23. Доля работников станций скорой медицинской помощи, реализовавших право на получение досрочных пенсий, от числа имеющих право и заявившихся на получение, Процент</t>
  </si>
  <si>
    <t>24.Создание приемных семей для дееспособных граждан пожилого возраста, признанных нуждающими в предоставлении социальных услуг в стационарной форме социального, человек</t>
  </si>
  <si>
    <t>25. Доля граждан, реализовавших право на получение бесплатной юридической помощи, от числа имеющих право и заявившихся на ее получение, Процент</t>
  </si>
  <si>
    <t>26. Доля граждан, получивших социальные услуги в государственных организациях социального обслуживания, в общем числе граждан, имеющих право на получение социальных услуг и обратившихся за их получением в организации социального обслуживания, в том числе:, Процент</t>
  </si>
  <si>
    <t>45. Предоставление компенсации части родительской платы за присмотр и уход за ребенком в образовательных организациях, реализующих образовательную программу дошкольного образования в полном объеме, Процент</t>
  </si>
  <si>
    <t>46. Суммарный коэффициент рождаемости (среднее число рожденных одной женщиной), единиц</t>
  </si>
  <si>
    <t>47. Предоставление в полном объеме социальных выплат детям-сиротам, детям, оставшимся без попечения родителей, обучающимся в  государственных профессиональных образовательных организациях и образовательных организациях высшего образования, Процент</t>
  </si>
  <si>
    <t xml:space="preserve">48. Оплата расходов по перевозке несовершеннолетних, самовольно ушедших из семей, детских домов, школ-интернатов, специальных учебно-воспитательных и иных детских организаций, Процент   </t>
  </si>
  <si>
    <t>49. Выплата государственных пособий гражданам, не подлежащим обязательному социальному страхованию на случай временной нетрудоспособности и в связи с материнством, в полном объеме, Процент</t>
  </si>
  <si>
    <t>50. Предоставление ежемесячной выплаты в связи с рождением (усыновлением) первого ребенка в полном объеме, %</t>
  </si>
  <si>
    <t>51. Удельный вес детей первых трех лет жизни из семей со среднедушевым доходом, не превышающим величину прожиточного минимума на душу населения, установленного на территории Республики Татарстан, получивших специальные продукты детского питания на безвозмездной основе, %</t>
  </si>
  <si>
    <t>52. Удельный вес детей первых трех лет жизни, имеющих хронические заболевания, получивших специальные продукты детского питания по рецептам врачей на безвозмездной основе, %</t>
  </si>
  <si>
    <t>53. Возмещение разницы между рыночной и фиксированной ценами на молоко, используемого для производства детского питания в полном объеме, Процент</t>
  </si>
  <si>
    <t>54. Предоставление в полном объеме единовременного пособия при всех формах устройства детей, лишенных родительского попечения, в семью, Процент</t>
  </si>
  <si>
    <t>55. Предоставление в полном объеме вознаграждения приемной семье на содержание подопечных детей, Процент</t>
  </si>
  <si>
    <t>56. Предоставление в полном объеме выплаты приемной семье на содержание подопечных детей, Процент</t>
  </si>
  <si>
    <t>57. Предоставление в полном объеме выплаты семьям опекунов на содержание подопечных детей, Процент</t>
  </si>
  <si>
    <t>58. Обучение лиц, желающих принять на воспитание в свою семью ребенка, оставшегося без попечения родителей, в уполномоченных организациях по 80 часовой программе, с получением удостоверения, Процент</t>
  </si>
  <si>
    <t>59. Доля детей-сирот и детей, оставшихся без попечения родителей, воспитывающихся в семьях, Процент</t>
  </si>
  <si>
    <r>
      <t xml:space="preserve">60. Предоставление единовременного вознаграждения матерям, награжденным медалью «Ана-даны –Материнская слава», родителям (усыновителям), награжденным орденом «Родительская Слава», в полном объеме, Процент  </t>
    </r>
  </si>
  <si>
    <t>61. Охват граждан, подавших заявление на государственную регистрацию заключения брака, занятиями школы/клуба молодой семьи, Процент</t>
  </si>
  <si>
    <t>63. Проведение занятий по курсу «Семьеведение» в общеобразовательных организациях, Текстовый</t>
  </si>
  <si>
    <t>64. Суммарный коэффициент рождаемости (среднее число рожденных одной женщиной), единиц</t>
  </si>
  <si>
    <t>65. Вручение медали «За любовь и верность» семьям Республики Татарстан, Текстовый</t>
  </si>
  <si>
    <t>66. Проведение торжественного приема
от имени Президента Республики Татарстан Р.Н.Минниханова и его супруги Г.А.Миннихановой в честь лучших семей Республики Татарстан, Текстовый</t>
  </si>
  <si>
    <t>67. Организация и проведение Всероссийского дня супружеской любви и семейного счастья «День семьи, любви и верности», Текстовый</t>
  </si>
  <si>
    <t>68. Организация и проведение Международного дня семьи, Текстовый</t>
  </si>
  <si>
    <t>69. Вручение брошюры «Без бергә! Мы вместе!» лучшим семьям Республики Татарстан, Текстовый</t>
  </si>
  <si>
    <t>70.Удельный вес безнадзорных и беспризорных несовершеннолетних детей в общей численности детей в Республике Татарстан, %</t>
  </si>
  <si>
    <t>71. Доля семей с детьми, снятых с межведомственного патронажа с положительными результатами без превышения сроков реабилитации, Процент</t>
  </si>
  <si>
    <t>72. Доля приоритетных объектов транспортной инфраструктуры, доступных для инвалидов и других маломобильных групп населения, в общем количестве приоритетных объектов транспортной инфраструктуры, Процент</t>
  </si>
  <si>
    <t>73. Доля парка подвижного состава автомобильного и городского наземного электрического транспорта общего пользования, оборудованного для перевозки маломобильных групп населения, в парке этого подвижного состава (автобусного, трамвайного, троллейбусного), Процент</t>
  </si>
  <si>
    <t>74. Доля станций метро доступных для инвалидов и других маломобильных групп населения, в общем количестве станций метро, Процент</t>
  </si>
  <si>
    <t>75. Доля приоритетных объектов, доступных для инвалидов и других маломобильных групп населения в сфере физической культуры и спорта, в общем количестве приоритетных объектов в сфере физической культуры и спорта, Процент</t>
  </si>
  <si>
    <t>76. Доля приоритетных объектов, доступных для инвалидов и других маломобильных групп населения в сфере социальной защиты, в общем количестве приоритетных объектов в сфере социальной защиты, Процент</t>
  </si>
  <si>
    <t>77. Доля приоритетных объектов органов службы занятости, доступных для инвалидов и других маломобильных групп населения, в общем количестве объектов органов службы занятости, Процент</t>
  </si>
  <si>
    <t>78. Доля приоритетных объектов, доступных для инвалидов и других маломобильных групп населения в сфере здравоохранения, в общем количестве приоритетных объектов в сфере здравоохранения, Процент</t>
  </si>
  <si>
    <t>79. доля приоритетных объектов, доступных для инвалидов и других маломобильных групп населения в сфере культуры, %</t>
  </si>
  <si>
    <t>80. Доля общеобразовательных организаций, в которых создана универсальная безбарьерная среда для инклюзивного образования детей-инвалидов, в общем количестве общеобразовательных организаций, Процент</t>
  </si>
  <si>
    <t>81,. Доля детей-инвалидов, которым созданы условия для получения качественного начального общего, основного общего, среднего общего образования, в общей численности детей-инвалидов школьного возраста, Процент</t>
  </si>
  <si>
    <t>82. Доля детей-инвалидов в возрасте от 1,5 до 7 лет, охваченных дошкольным образованием, в общей численности детей-инвалидов данного возраста, Процент</t>
  </si>
  <si>
    <t>83. Доля детей-инвалидов в возрасте от 5 до 18 лет, получающих дополнительное образование, в общей численности детей-инвалидов данного возраста, Процент</t>
  </si>
  <si>
    <t>84. Доля образовательных организаций, в которых созданы условия для получения детьми-инвалидами качественного образования, в общем количестве образовательных организаций в субъекте Российской Федерации, Процент</t>
  </si>
  <si>
    <t>85. Доля дошкольных образовательных организаций, в которых создана универсальная безбарьерная среда для инклюзивного образования детей-инвалидов, в общем количестве дошкольных образовательных организаций,процентов, Процент</t>
  </si>
  <si>
    <t>86. Доля выпускников-инвалидов 9 и 11 классов, охваченных профориентационной работой, в общей численности выпускников-инвалидов, %</t>
  </si>
  <si>
    <t>87. Доля лиц с ограниченными возможностями здоровья и инвалидов от 6 до 18 лет, систематически занимающихся физкультурой и спортом, в общей численности данной категории населения, Процент</t>
  </si>
  <si>
    <t>88. Доля доступных для инвалидов и других маломобильных групп населения приоритетных объектов социальной, транспортной, инженерной инфраструктуры в общем количестве приоритетных объектов, Процент</t>
  </si>
  <si>
    <t>89. Доля инвалидов, положительно оценивающих отношение населения к проблемам инвалидов, в общей численности опрошенных инвалидов, Процент</t>
  </si>
  <si>
    <t xml:space="preserve">90. Удельный расход электрической энергии на снабжение организаций социального обслуживания (в расчете на 1 кв. метр общей площади), </t>
  </si>
  <si>
    <t>91. Удельный расход тепловой энергии на снабжение организаций социального обслуживании (в расчете на 1 кв. метр общей площади), Гкал/кв. м.</t>
  </si>
  <si>
    <t>92. Удельный расход горячей воды на снабжение организаций социального обслуживания (в расчете на 1 человека), куб.м./чел.</t>
  </si>
  <si>
    <t xml:space="preserve">93. Удельный расход холодной воды на снабжение организаций социального обслуживания (в расчете на 1 человека), </t>
  </si>
  <si>
    <t>94. Удельный расход природного газа на снабжение организаций социального обслуживания (в расчете на 1 человека), куб.м./чел.</t>
  </si>
  <si>
    <t>95. Количество установленных индивидуальных тепловых пунктов, единиц</t>
  </si>
  <si>
    <t>96. Доля организаций социального обслуживания, оснащенных приборами учета, Процент</t>
  </si>
  <si>
    <t>97. Количество модернизированных организаций социального обслуживания, единиц</t>
  </si>
  <si>
    <t>98. Удельный вес зданий стационарных учреждений социального обслуживания граждан пожилого возраста, инвалидов (взрослых и детей), лиц без определенного места жительства и занятий, требующих реконструкции, зданий, находящихся в аварийном состоянии, ветхих зданий от общего количества зданий стационарных учреждений социального обслуживания граждан пожилого возраста, инвалидов (взрослых и детей), лиц без определенного места жительства и занятий, Процент</t>
  </si>
  <si>
    <t>105. Распространение буклетов, памяток, информации, да/нет</t>
  </si>
  <si>
    <t>106. Реализация технологий, да/нет</t>
  </si>
  <si>
    <t>107. Формирование банка технологий, единиц</t>
  </si>
  <si>
    <t xml:space="preserve">108. Количество получателей услуг на базе государственных реабилитационных центров для детей и подростков с ограниченными возможностями, человек
</t>
  </si>
  <si>
    <t>16. Предоставление в полном объеме питания обучающимся в профессиональных образовательных организациях, Процент</t>
  </si>
  <si>
    <t>Внедерение типовой формы индивидуальной программы ранней помощи (ИПРП) и сопровождения ребенка целевой группы и его семьи</t>
  </si>
  <si>
    <t>99. Разработка формы ИПРП, да/нет</t>
  </si>
  <si>
    <t>1.9.1.1.2.1.</t>
  </si>
  <si>
    <t>1.9.1.1.2.3</t>
  </si>
  <si>
    <t>Подготовка сборника эффективных технологий функционирования системы ранней помощи</t>
  </si>
  <si>
    <t>100. Разработка методических рекомендаций, да/нет</t>
  </si>
  <si>
    <t>101. Разработка сборника, да/нет</t>
  </si>
  <si>
    <t>1.9.1.1.2.4</t>
  </si>
  <si>
    <t>102. Разработка программ, да/нет</t>
  </si>
  <si>
    <t>1.9.1.1.2.5</t>
  </si>
  <si>
    <t>Разработка рекомендаций по созданию специальных образовательных условий для ребенка целевой группы</t>
  </si>
  <si>
    <t>103. Разработка методических рекомендаций, Текстовый</t>
  </si>
  <si>
    <t>104. Проведение скрининговых программ диагностики врожденных и приобретенных нарушений развития ребенка, да/нет</t>
  </si>
  <si>
    <t>105. Проведение скрининговых программ пренатальной (дородовой) диагностики нарушений развития ребенка, процентов</t>
  </si>
  <si>
    <t>106. Проведение неонатального скрининга, процентов</t>
  </si>
  <si>
    <t>107. Проведение аудиологического скрининга, процентов</t>
  </si>
  <si>
    <t>1.9.1.1.3.7</t>
  </si>
  <si>
    <t>Размещение на сайтах органов исполнительной власти и подведомственных организаций информации о предоставлении услуг ранней помощи детям целевой группы и их семьям</t>
  </si>
  <si>
    <t>1.9.1.1.4.2</t>
  </si>
  <si>
    <t>Создание, функционирование служб ранней помощи детям целевой группы и их семьям на базе организаций социального обслуживания, образовательных организаций, организаций здравоохранения</t>
  </si>
  <si>
    <t>1.9.1.1.4.1</t>
  </si>
  <si>
    <t>107. Наличие информации на сайте, да/нет</t>
  </si>
  <si>
    <t>108. Функционирование служб, да/нет</t>
  </si>
  <si>
    <t xml:space="preserve">1.9.1.1.4.3
</t>
  </si>
  <si>
    <t>1.9.1.1.4.4</t>
  </si>
  <si>
    <t>1.9.1.1.4.5</t>
  </si>
  <si>
    <t>1.9.1.1.4.6</t>
  </si>
  <si>
    <t>Организация ранней помощи детям целевой группы и их семьям негосударственными организациями, в том числе социально ориентированными некоммерческими организациями, оказывающими услуги ранней помощи</t>
  </si>
  <si>
    <t>109. Количество получателей услуг негосударственных организаций, оказывающих услуги ранней помощи, человек</t>
  </si>
  <si>
    <t>1.9.1.1.4.8</t>
  </si>
  <si>
    <t>110. Количество получателей услуг на базе образовательных организаций, человек</t>
  </si>
  <si>
    <t>111. Количество получателей услуг на базе медицинских организаций, человек</t>
  </si>
  <si>
    <t>112. Количество внедренных технологий, да/нет</t>
  </si>
  <si>
    <t>113. Количество семей, единиц</t>
  </si>
  <si>
    <t>1.9.1.1.4.9</t>
  </si>
  <si>
    <t>Реализация программ обучения родителей детей целевой группы способам ухода и методам абилитации или реабилитации на дому, в том числе посредством обеспечения доступа к интернет-ресурсам для осуществления дистанционного обучения родителей</t>
  </si>
  <si>
    <t>114. Количество обученных, человек</t>
  </si>
  <si>
    <t>Проведение организационных и методических консультаций и супервизий для специалистов организаций социального обслуживания, предоставляющих услуги ранней помощи детям целевой группы и их семьям</t>
  </si>
  <si>
    <t>115. Количество проведенных супервизий для специалистов организаций социального обслуживания, раз</t>
  </si>
  <si>
    <t>4</t>
  </si>
  <si>
    <t>116. Реализация программ подготовки и переподготовки, повышения квалификации специалистов, да/нет</t>
  </si>
  <si>
    <t>117. Проведение мероприятий, да/нет</t>
  </si>
  <si>
    <t>1.9.1.1.5.3</t>
  </si>
  <si>
    <t>1.9.1.1.5.4</t>
  </si>
  <si>
    <t>Организация стажировочных площадок по обмену опытом работы по оказанию услуг ранней помощи в Республике Татарстан</t>
  </si>
  <si>
    <t>118. Организация стажировочных площадок, да/нет</t>
  </si>
  <si>
    <t>1.9.1.1.6.2</t>
  </si>
  <si>
    <t>Внедрение системы мониторинга предоставления услуг ранней помощи детям целевой группы и их семьям</t>
  </si>
  <si>
    <t>119. Внедрение стандартов, да/нет</t>
  </si>
  <si>
    <t>120. Внедрение системы мониторинга, да/нет</t>
  </si>
  <si>
    <t>Разработка предложений по созданию информационной базы данных детей целевой группы и их семей, включенных в систему ранней помощи</t>
  </si>
  <si>
    <t>121. Разработка предложений, да/нет</t>
  </si>
  <si>
    <t>1.9.1.1.7.2</t>
  </si>
  <si>
    <t>Создание информационной республиканской базы данных детей целевой группы и их семей, включенных в систему ранней помощи (при наличии финансирования создания информационной базы</t>
  </si>
  <si>
    <t>122. Создание информационной базы данных, да/нет</t>
  </si>
  <si>
    <t>Задача подпрограммы - Организация мониторинга оказания ранней помощи детям целевых группы и их семьям</t>
  </si>
  <si>
    <t>Задача подпрограммы-Реализация технологий раннего выявления врожденных и приобретенных нарушений развития ребенка, совершенствование механизмов своевременного выявления детей, нуждающихся в ранней помощи</t>
  </si>
  <si>
    <t>1.9.1.1.8.1</t>
  </si>
  <si>
    <t>1.9.1.1.8.2</t>
  </si>
  <si>
    <t>123. Ведение отчетных форм, единиц</t>
  </si>
  <si>
    <t>Проведение опроса среди семей детей целевой группы о качестве оказания им услуг ранней помощи</t>
  </si>
  <si>
    <t>124. Проведение опроса, единиц</t>
  </si>
  <si>
    <t>11,1             10,1              24,8</t>
  </si>
  <si>
    <t>Компенсация расходов на уплату взноса на капитальный ремонт жилого помещения одиноко проживающим неработающим собственникам жилых помещений, достигшим возраста семидесяти и восьмидесяти лет</t>
  </si>
  <si>
    <t>1.2.1.1.2.3.</t>
  </si>
  <si>
    <t>за 1 полугодие  2018 года</t>
  </si>
  <si>
    <t xml:space="preserve">индикатор рассчитывается по итогам года                                                   </t>
  </si>
</sst>
</file>

<file path=xl/styles.xml><?xml version="1.0" encoding="utf-8"?>
<styleSheet xmlns="http://schemas.openxmlformats.org/spreadsheetml/2006/main">
  <numFmts count="4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_-* #,##0\ _₽_-;\-* #,##0\ _₽_-;_-* &quot;-&quot;\ _₽_-;_-@_-"/>
    <numFmt numFmtId="173" formatCode="_-* #,##0.00\ _₽_-;\-* #,##0.00\ _₽_-;_-* &quot;-&quot;??\ _₽_-;_-@_-"/>
    <numFmt numFmtId="174" formatCode="[$-FC19]d\ mmmm\ yyyy\ &quot;г.&quot;"/>
    <numFmt numFmtId="175" formatCode="#,##0.000"/>
    <numFmt numFmtId="176" formatCode="#,##0.0000"/>
    <numFmt numFmtId="177" formatCode="#,##0.0"/>
    <numFmt numFmtId="178" formatCode="0.000"/>
    <numFmt numFmtId="179" formatCode="&quot;Да&quot;;&quot;Да&quot;;&quot;Нет&quot;"/>
    <numFmt numFmtId="180" formatCode="&quot;Истина&quot;;&quot;Истина&quot;;&quot;Ложь&quot;"/>
    <numFmt numFmtId="181" formatCode="&quot;Вкл&quot;;&quot;Вкл&quot;;&quot;Выкл&quot;"/>
    <numFmt numFmtId="182" formatCode="[$€-2]\ ###,000_);[Red]\([$€-2]\ ###,000\)"/>
    <numFmt numFmtId="183" formatCode="0.0"/>
    <numFmt numFmtId="184" formatCode="0.0%"/>
    <numFmt numFmtId="185" formatCode="#,##0.00000"/>
    <numFmt numFmtId="186" formatCode="0.0000000"/>
    <numFmt numFmtId="187" formatCode="0.00000000"/>
    <numFmt numFmtId="188" formatCode="0.000000"/>
    <numFmt numFmtId="189" formatCode="0.00000"/>
    <numFmt numFmtId="190" formatCode="0.0000"/>
    <numFmt numFmtId="191" formatCode="0.000000000"/>
    <numFmt numFmtId="192" formatCode="_-* #,##0.000_р_._-;\-* #,##0.000_р_._-;_-* &quot;-&quot;??_р_._-;_-@_-"/>
    <numFmt numFmtId="193" formatCode="_-* #,##0.0000_р_._-;\-* #,##0.0000_р_._-;_-* &quot;-&quot;??_р_._-;_-@_-"/>
    <numFmt numFmtId="194" formatCode="_-* #,##0.00000_р_._-;\-* #,##0.00000_р_._-;_-* &quot;-&quot;??_р_._-;_-@_-"/>
    <numFmt numFmtId="195" formatCode="_-* #,##0.000000_р_._-;\-* #,##0.000000_р_._-;_-* &quot;-&quot;??_р_._-;_-@_-"/>
    <numFmt numFmtId="196" formatCode="_-* #,##0.0_р_._-;\-* #,##0.0_р_._-;_-* &quot;-&quot;??_р_._-;_-@_-"/>
  </numFmts>
  <fonts count="39">
    <font>
      <sz val="11"/>
      <color indexed="8"/>
      <name val="Calibri"/>
      <family val="2"/>
    </font>
    <font>
      <sz val="11"/>
      <name val="Arial"/>
      <family val="2"/>
    </font>
    <font>
      <sz val="9"/>
      <name val="Arial"/>
      <family val="2"/>
    </font>
    <font>
      <b/>
      <sz val="11"/>
      <name val="Arial"/>
      <family val="2"/>
    </font>
    <font>
      <sz val="10"/>
      <name val="Arial"/>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9"/>
      <name val="Arial"/>
      <family val="2"/>
    </font>
    <font>
      <sz val="9"/>
      <color indexed="10"/>
      <name val="Arial"/>
      <family val="2"/>
    </font>
    <font>
      <sz val="12"/>
      <color indexed="10"/>
      <name val="Arial"/>
      <family val="2"/>
    </font>
    <font>
      <b/>
      <i/>
      <sz val="9"/>
      <name val="Arial"/>
      <family val="2"/>
    </font>
    <font>
      <sz val="9"/>
      <color indexed="8"/>
      <name val="Calibri"/>
      <family val="2"/>
    </font>
    <font>
      <b/>
      <i/>
      <sz val="9"/>
      <color indexed="8"/>
      <name val="Calibri"/>
      <family val="2"/>
    </font>
    <font>
      <sz val="11"/>
      <color indexed="10"/>
      <name val="Arial"/>
      <family val="2"/>
    </font>
    <font>
      <sz val="12"/>
      <color indexed="8"/>
      <name val="Arial"/>
      <family val="2"/>
    </font>
    <font>
      <sz val="14"/>
      <name val="Arial"/>
      <family val="2"/>
    </font>
    <font>
      <u val="single"/>
      <sz val="11"/>
      <color indexed="12"/>
      <name val="Calibri"/>
      <family val="2"/>
    </font>
    <font>
      <u val="single"/>
      <sz val="11"/>
      <color indexed="20"/>
      <name val="Calibri"/>
      <family val="2"/>
    </font>
    <font>
      <sz val="11"/>
      <color indexed="8"/>
      <name val="Arial"/>
      <family val="2"/>
    </font>
    <font>
      <sz val="9"/>
      <color indexed="8"/>
      <name val="Arial"/>
      <family val="2"/>
    </font>
    <font>
      <u val="single"/>
      <sz val="11"/>
      <color theme="10"/>
      <name val="Calibri"/>
      <family val="2"/>
    </font>
    <font>
      <u val="single"/>
      <sz val="11"/>
      <color theme="11"/>
      <name val="Calibri"/>
      <family val="2"/>
    </font>
    <font>
      <sz val="11"/>
      <color rgb="FF000000"/>
      <name val="Arial"/>
      <family val="2"/>
    </font>
    <font>
      <sz val="11"/>
      <color theme="1"/>
      <name val="Arial"/>
      <family val="2"/>
    </font>
    <font>
      <sz val="9"/>
      <color rgb="FF000000"/>
      <name val="Arial"/>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theme="0"/>
        <bgColor indexed="64"/>
      </patternFill>
    </fill>
    <fill>
      <patternFill patternType="solid">
        <fgColor theme="0"/>
        <bgColor indexed="64"/>
      </patternFill>
    </fill>
    <fill>
      <patternFill patternType="solid">
        <fgColor rgb="FFFFFF00"/>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color indexed="63"/>
      </left>
      <right style="thin"/>
      <top>
        <color indexed="63"/>
      </top>
      <bottom style="thin"/>
    </border>
    <border>
      <left>
        <color indexed="63"/>
      </left>
      <right style="thin"/>
      <top style="thin"/>
      <bottom style="thin"/>
    </border>
    <border>
      <left>
        <color indexed="63"/>
      </left>
      <right>
        <color indexed="63"/>
      </right>
      <top style="thin"/>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color indexed="63"/>
      </left>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style="thin"/>
      <bottom>
        <color indexed="63"/>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6" fillId="7" borderId="1" applyNumberFormat="0" applyAlignment="0" applyProtection="0"/>
    <xf numFmtId="0" fontId="7" fillId="20" borderId="2" applyNumberFormat="0" applyAlignment="0" applyProtection="0"/>
    <xf numFmtId="0" fontId="8" fillId="20" borderId="1" applyNumberFormat="0" applyAlignment="0" applyProtection="0"/>
    <xf numFmtId="0" fontId="34"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0" borderId="6" applyNumberFormat="0" applyFill="0" applyAlignment="0" applyProtection="0"/>
    <xf numFmtId="0" fontId="13" fillId="21" borderId="7" applyNumberFormat="0" applyAlignment="0" applyProtection="0"/>
    <xf numFmtId="0" fontId="14" fillId="0" borderId="0" applyNumberFormat="0" applyFill="0" applyBorder="0" applyAlignment="0" applyProtection="0"/>
    <xf numFmtId="0" fontId="15" fillId="22" borderId="0" applyNumberFormat="0" applyBorder="0" applyAlignment="0" applyProtection="0"/>
    <xf numFmtId="0" fontId="35" fillId="0" borderId="0" applyNumberFormat="0" applyFill="0" applyBorder="0" applyAlignment="0" applyProtection="0"/>
    <xf numFmtId="0" fontId="16" fillId="3" borderId="0" applyNumberFormat="0" applyBorder="0" applyAlignment="0" applyProtection="0"/>
    <xf numFmtId="0" fontId="17"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18" fillId="0" borderId="9" applyNumberFormat="0" applyFill="0" applyAlignment="0" applyProtection="0"/>
    <xf numFmtId="0" fontId="1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20" fillId="4" borderId="0" applyNumberFormat="0" applyBorder="0" applyAlignment="0" applyProtection="0"/>
  </cellStyleXfs>
  <cellXfs count="193">
    <xf numFmtId="0" fontId="0" fillId="0" borderId="0" xfId="0" applyAlignment="1">
      <alignment/>
    </xf>
    <xf numFmtId="0" fontId="1" fillId="24" borderId="10" xfId="0" applyNumberFormat="1" applyFont="1" applyFill="1" applyBorder="1" applyAlignment="1">
      <alignment horizontal="center" vertical="top" wrapText="1"/>
    </xf>
    <xf numFmtId="4" fontId="1" fillId="24" borderId="10" xfId="0" applyNumberFormat="1" applyFont="1" applyFill="1" applyBorder="1" applyAlignment="1">
      <alignment horizontal="center" vertical="top" wrapText="1"/>
    </xf>
    <xf numFmtId="10" fontId="1" fillId="24" borderId="10" xfId="0" applyNumberFormat="1" applyFont="1" applyFill="1" applyBorder="1" applyAlignment="1">
      <alignment horizontal="center" vertical="top" wrapText="1"/>
    </xf>
    <xf numFmtId="0" fontId="36" fillId="24" borderId="10" xfId="0" applyFont="1" applyFill="1" applyBorder="1" applyAlignment="1">
      <alignment horizontal="center" vertical="top" wrapText="1"/>
    </xf>
    <xf numFmtId="10" fontId="37" fillId="24" borderId="10" xfId="0" applyNumberFormat="1" applyFont="1" applyFill="1" applyBorder="1" applyAlignment="1">
      <alignment horizontal="center" vertical="top" wrapText="1"/>
    </xf>
    <xf numFmtId="4" fontId="2" fillId="24" borderId="10" xfId="0" applyNumberFormat="1" applyFont="1" applyFill="1" applyBorder="1" applyAlignment="1">
      <alignment horizontal="center" vertical="top" wrapText="1"/>
    </xf>
    <xf numFmtId="10" fontId="2" fillId="24" borderId="10" xfId="0" applyNumberFormat="1" applyFont="1" applyFill="1" applyBorder="1" applyAlignment="1">
      <alignment horizontal="center" vertical="top" wrapText="1"/>
    </xf>
    <xf numFmtId="2" fontId="1" fillId="24" borderId="10" xfId="0" applyNumberFormat="1" applyFont="1" applyFill="1" applyBorder="1" applyAlignment="1">
      <alignment horizontal="center" vertical="top" wrapText="1"/>
    </xf>
    <xf numFmtId="0" fontId="38" fillId="24" borderId="10" xfId="0" applyFont="1" applyFill="1" applyBorder="1" applyAlignment="1">
      <alignment horizontal="center" vertical="top" wrapText="1"/>
    </xf>
    <xf numFmtId="0" fontId="1" fillId="25" borderId="11" xfId="0" applyFont="1" applyFill="1" applyBorder="1" applyAlignment="1">
      <alignment horizontal="center" vertical="top" wrapText="1"/>
    </xf>
    <xf numFmtId="0" fontId="36" fillId="25" borderId="12" xfId="0" applyFont="1" applyFill="1" applyBorder="1" applyAlignment="1">
      <alignment horizontal="center" vertical="top" wrapText="1"/>
    </xf>
    <xf numFmtId="49" fontId="2" fillId="24" borderId="13" xfId="0" applyNumberFormat="1" applyFont="1" applyFill="1" applyBorder="1" applyAlignment="1">
      <alignment horizontal="center" vertical="top" wrapText="1"/>
    </xf>
    <xf numFmtId="49" fontId="2" fillId="24" borderId="12" xfId="0" applyNumberFormat="1" applyFont="1" applyFill="1" applyBorder="1" applyAlignment="1">
      <alignment horizontal="center" vertical="top" wrapText="1"/>
    </xf>
    <xf numFmtId="0" fontId="29" fillId="24" borderId="0" xfId="0" applyFont="1" applyFill="1" applyAlignment="1">
      <alignment horizontal="center" vertical="top"/>
    </xf>
    <xf numFmtId="0" fontId="1" fillId="24" borderId="14" xfId="0" applyFont="1" applyFill="1" applyBorder="1" applyAlignment="1">
      <alignment horizontal="center" vertical="top"/>
    </xf>
    <xf numFmtId="0" fontId="4" fillId="24" borderId="10" xfId="0" applyFont="1" applyFill="1" applyBorder="1" applyAlignment="1">
      <alignment horizontal="center" vertical="top" wrapText="1"/>
    </xf>
    <xf numFmtId="49" fontId="4" fillId="24" borderId="10" xfId="0" applyNumberFormat="1" applyFont="1" applyFill="1" applyBorder="1" applyAlignment="1">
      <alignment horizontal="center" vertical="top" wrapText="1"/>
    </xf>
    <xf numFmtId="49" fontId="21" fillId="24" borderId="10" xfId="0" applyNumberFormat="1" applyFont="1" applyFill="1" applyBorder="1" applyAlignment="1">
      <alignment horizontal="center" vertical="top" wrapText="1"/>
    </xf>
    <xf numFmtId="0" fontId="4" fillId="24" borderId="0" xfId="0" applyFont="1" applyFill="1" applyAlignment="1">
      <alignment horizontal="center" vertical="top"/>
    </xf>
    <xf numFmtId="0" fontId="1" fillId="24" borderId="0" xfId="0" applyFont="1" applyFill="1" applyAlignment="1">
      <alignment horizontal="center" vertical="top"/>
    </xf>
    <xf numFmtId="0" fontId="4" fillId="24" borderId="0" xfId="0" applyFont="1" applyFill="1" applyBorder="1" applyAlignment="1">
      <alignment horizontal="center" vertical="top" wrapText="1"/>
    </xf>
    <xf numFmtId="0" fontId="4" fillId="24" borderId="0" xfId="0" applyFont="1" applyFill="1" applyBorder="1" applyAlignment="1">
      <alignment horizontal="center" vertical="top"/>
    </xf>
    <xf numFmtId="0" fontId="4" fillId="24" borderId="14" xfId="0" applyFont="1" applyFill="1" applyBorder="1" applyAlignment="1">
      <alignment horizontal="center" vertical="top"/>
    </xf>
    <xf numFmtId="184" fontId="1" fillId="24" borderId="10" xfId="0" applyNumberFormat="1" applyFont="1" applyFill="1" applyBorder="1" applyAlignment="1">
      <alignment horizontal="center" vertical="top" wrapText="1"/>
    </xf>
    <xf numFmtId="49" fontId="1" fillId="25" borderId="12" xfId="0" applyNumberFormat="1" applyFont="1" applyFill="1" applyBorder="1" applyAlignment="1">
      <alignment horizontal="center" vertical="top" wrapText="1"/>
    </xf>
    <xf numFmtId="49" fontId="1" fillId="25" borderId="11" xfId="0" applyNumberFormat="1" applyFont="1" applyFill="1" applyBorder="1" applyAlignment="1">
      <alignment horizontal="center" vertical="top" wrapText="1"/>
    </xf>
    <xf numFmtId="49" fontId="1" fillId="25" borderId="10" xfId="0" applyNumberFormat="1" applyFont="1" applyFill="1" applyBorder="1" applyAlignment="1">
      <alignment horizontal="center" vertical="top" wrapText="1"/>
    </xf>
    <xf numFmtId="177" fontId="1" fillId="24" borderId="10" xfId="0" applyNumberFormat="1" applyFont="1" applyFill="1" applyBorder="1" applyAlignment="1">
      <alignment horizontal="center" vertical="top" wrapText="1"/>
    </xf>
    <xf numFmtId="0" fontId="2" fillId="24" borderId="13" xfId="0" applyNumberFormat="1" applyFont="1" applyFill="1" applyBorder="1" applyAlignment="1">
      <alignment horizontal="center" vertical="top" wrapText="1"/>
    </xf>
    <xf numFmtId="0" fontId="2" fillId="24" borderId="12" xfId="0" applyNumberFormat="1" applyFont="1" applyFill="1" applyBorder="1" applyAlignment="1">
      <alignment horizontal="center" vertical="top" wrapText="1"/>
    </xf>
    <xf numFmtId="4" fontId="1" fillId="24" borderId="10" xfId="0" applyNumberFormat="1" applyFont="1" applyFill="1" applyBorder="1" applyAlignment="1">
      <alignment horizontal="center" vertical="top" wrapText="1"/>
    </xf>
    <xf numFmtId="49" fontId="37" fillId="24" borderId="10" xfId="0" applyNumberFormat="1" applyFont="1" applyFill="1" applyBorder="1" applyAlignment="1">
      <alignment horizontal="center" vertical="top" wrapText="1"/>
    </xf>
    <xf numFmtId="10" fontId="37" fillId="24" borderId="10" xfId="57" applyNumberFormat="1" applyFont="1" applyFill="1" applyBorder="1" applyAlignment="1">
      <alignment horizontal="center" vertical="top" wrapText="1"/>
    </xf>
    <xf numFmtId="4" fontId="1" fillId="24" borderId="12" xfId="0" applyNumberFormat="1" applyFont="1" applyFill="1" applyBorder="1" applyAlignment="1">
      <alignment horizontal="center" vertical="top" wrapText="1"/>
    </xf>
    <xf numFmtId="9" fontId="1" fillId="24" borderId="15" xfId="0" applyNumberFormat="1" applyFont="1" applyFill="1" applyBorder="1" applyAlignment="1">
      <alignment horizontal="center" vertical="top" wrapText="1"/>
    </xf>
    <xf numFmtId="9" fontId="1" fillId="24" borderId="16" xfId="0" applyNumberFormat="1" applyFont="1" applyFill="1" applyBorder="1" applyAlignment="1">
      <alignment horizontal="center" vertical="top" wrapText="1"/>
    </xf>
    <xf numFmtId="9" fontId="1" fillId="24" borderId="17" xfId="0" applyNumberFormat="1" applyFont="1" applyFill="1" applyBorder="1" applyAlignment="1">
      <alignment horizontal="center" vertical="top" wrapText="1"/>
    </xf>
    <xf numFmtId="10" fontId="1" fillId="24" borderId="10" xfId="57" applyNumberFormat="1" applyFont="1" applyFill="1" applyBorder="1" applyAlignment="1">
      <alignment horizontal="center" vertical="top" wrapText="1"/>
    </xf>
    <xf numFmtId="175" fontId="1" fillId="24" borderId="10" xfId="0" applyNumberFormat="1" applyFont="1" applyFill="1" applyBorder="1" applyAlignment="1">
      <alignment horizontal="center" vertical="top" wrapText="1"/>
    </xf>
    <xf numFmtId="0" fontId="1" fillId="24" borderId="12" xfId="0" applyFont="1" applyFill="1" applyBorder="1" applyAlignment="1">
      <alignment horizontal="center" vertical="top" wrapText="1"/>
    </xf>
    <xf numFmtId="0" fontId="1" fillId="24" borderId="11" xfId="0" applyFont="1" applyFill="1" applyBorder="1" applyAlignment="1">
      <alignment horizontal="center" vertical="top" wrapText="1"/>
    </xf>
    <xf numFmtId="4" fontId="1" fillId="24" borderId="11" xfId="0" applyNumberFormat="1" applyFont="1" applyFill="1" applyBorder="1" applyAlignment="1">
      <alignment horizontal="center" vertical="top" wrapText="1"/>
    </xf>
    <xf numFmtId="10" fontId="1" fillId="24" borderId="11" xfId="0" applyNumberFormat="1" applyFont="1" applyFill="1" applyBorder="1" applyAlignment="1">
      <alignment horizontal="center" vertical="top" wrapText="1"/>
    </xf>
    <xf numFmtId="0" fontId="0" fillId="24" borderId="10" xfId="0" applyFont="1" applyFill="1" applyBorder="1" applyAlignment="1">
      <alignment horizontal="center" vertical="top" wrapText="1"/>
    </xf>
    <xf numFmtId="10" fontId="1" fillId="24" borderId="12" xfId="0" applyNumberFormat="1" applyFont="1" applyFill="1" applyBorder="1" applyAlignment="1">
      <alignment horizontal="center" vertical="top" wrapText="1"/>
    </xf>
    <xf numFmtId="0" fontId="2" fillId="24" borderId="12" xfId="0" applyFont="1" applyFill="1" applyBorder="1" applyAlignment="1">
      <alignment horizontal="center" vertical="top" wrapText="1"/>
    </xf>
    <xf numFmtId="49" fontId="2" fillId="24" borderId="11" xfId="0" applyNumberFormat="1" applyFont="1" applyFill="1" applyBorder="1" applyAlignment="1">
      <alignment horizontal="center" vertical="top" wrapText="1"/>
    </xf>
    <xf numFmtId="0" fontId="2" fillId="24" borderId="0" xfId="0" applyFont="1" applyFill="1" applyAlignment="1">
      <alignment horizontal="center" vertical="top"/>
    </xf>
    <xf numFmtId="4" fontId="1" fillId="24" borderId="15" xfId="0" applyNumberFormat="1" applyFont="1" applyFill="1" applyBorder="1" applyAlignment="1">
      <alignment horizontal="center" vertical="top" wrapText="1"/>
    </xf>
    <xf numFmtId="4" fontId="1" fillId="24" borderId="17" xfId="0" applyNumberFormat="1" applyFont="1" applyFill="1" applyBorder="1" applyAlignment="1">
      <alignment horizontal="center" vertical="top" wrapText="1"/>
    </xf>
    <xf numFmtId="4" fontId="1" fillId="24" borderId="16" xfId="0" applyNumberFormat="1" applyFont="1" applyFill="1" applyBorder="1" applyAlignment="1">
      <alignment horizontal="center" vertical="top" wrapText="1"/>
    </xf>
    <xf numFmtId="4" fontId="37" fillId="24" borderId="10" xfId="0" applyNumberFormat="1" applyFont="1" applyFill="1" applyBorder="1" applyAlignment="1">
      <alignment horizontal="center" vertical="top" wrapText="1"/>
    </xf>
    <xf numFmtId="10" fontId="1" fillId="24" borderId="16" xfId="0" applyNumberFormat="1" applyFont="1" applyFill="1" applyBorder="1" applyAlignment="1">
      <alignment horizontal="center" vertical="top" wrapText="1"/>
    </xf>
    <xf numFmtId="0" fontId="1" fillId="24" borderId="10" xfId="0" applyFont="1" applyFill="1" applyBorder="1" applyAlignment="1">
      <alignment horizontal="center" vertical="top"/>
    </xf>
    <xf numFmtId="0" fontId="1" fillId="26" borderId="0" xfId="0" applyFont="1" applyFill="1" applyAlignment="1">
      <alignment horizontal="center" vertical="top"/>
    </xf>
    <xf numFmtId="49" fontId="1" fillId="24" borderId="18" xfId="0" applyNumberFormat="1" applyFont="1" applyFill="1" applyBorder="1" applyAlignment="1">
      <alignment horizontal="center" vertical="top" wrapText="1"/>
    </xf>
    <xf numFmtId="49" fontId="1" fillId="24" borderId="13" xfId="0" applyNumberFormat="1" applyFont="1" applyFill="1" applyBorder="1" applyAlignment="1">
      <alignment horizontal="center" vertical="top" wrapText="1"/>
    </xf>
    <xf numFmtId="49" fontId="1" fillId="24" borderId="12" xfId="0" applyNumberFormat="1" applyFont="1" applyFill="1" applyBorder="1" applyAlignment="1">
      <alignment horizontal="center" vertical="top" wrapText="1"/>
    </xf>
    <xf numFmtId="49" fontId="3" fillId="24" borderId="18" xfId="0" applyNumberFormat="1" applyFont="1" applyFill="1" applyBorder="1" applyAlignment="1">
      <alignment horizontal="center" vertical="top" wrapText="1"/>
    </xf>
    <xf numFmtId="49" fontId="2" fillId="24" borderId="10" xfId="0" applyNumberFormat="1" applyFont="1" applyFill="1" applyBorder="1" applyAlignment="1">
      <alignment horizontal="center" vertical="top" wrapText="1"/>
    </xf>
    <xf numFmtId="49" fontId="1" fillId="24" borderId="17" xfId="0" applyNumberFormat="1" applyFont="1" applyFill="1" applyBorder="1" applyAlignment="1">
      <alignment horizontal="center" vertical="top" wrapText="1"/>
    </xf>
    <xf numFmtId="0" fontId="1" fillId="24" borderId="10" xfId="0" applyFont="1" applyFill="1" applyBorder="1" applyAlignment="1">
      <alignment horizontal="center" vertical="top" wrapText="1"/>
    </xf>
    <xf numFmtId="49" fontId="1" fillId="24" borderId="16" xfId="0" applyNumberFormat="1" applyFont="1" applyFill="1" applyBorder="1" applyAlignment="1">
      <alignment horizontal="center" vertical="top" wrapText="1"/>
    </xf>
    <xf numFmtId="0" fontId="2" fillId="24" borderId="10" xfId="0" applyFont="1" applyFill="1" applyBorder="1" applyAlignment="1">
      <alignment horizontal="center" vertical="top" wrapText="1"/>
    </xf>
    <xf numFmtId="49" fontId="1" fillId="24" borderId="10" xfId="0" applyNumberFormat="1" applyFont="1" applyFill="1" applyBorder="1" applyAlignment="1">
      <alignment horizontal="center" vertical="top" wrapText="1"/>
    </xf>
    <xf numFmtId="0" fontId="37" fillId="24" borderId="10" xfId="0" applyNumberFormat="1" applyFont="1" applyFill="1" applyBorder="1" applyAlignment="1">
      <alignment horizontal="center" vertical="top" wrapText="1"/>
    </xf>
    <xf numFmtId="0" fontId="1" fillId="24" borderId="15" xfId="0" applyNumberFormat="1" applyFont="1" applyFill="1" applyBorder="1" applyAlignment="1">
      <alignment horizontal="center" vertical="top" wrapText="1"/>
    </xf>
    <xf numFmtId="0" fontId="1" fillId="24" borderId="16" xfId="0" applyNumberFormat="1" applyFont="1" applyFill="1" applyBorder="1" applyAlignment="1">
      <alignment horizontal="center" vertical="top" wrapText="1"/>
    </xf>
    <xf numFmtId="0" fontId="1" fillId="24" borderId="17" xfId="0" applyNumberFormat="1" applyFont="1" applyFill="1" applyBorder="1" applyAlignment="1">
      <alignment horizontal="center" vertical="top" wrapText="1"/>
    </xf>
    <xf numFmtId="0" fontId="36" fillId="24" borderId="16" xfId="0" applyFont="1" applyFill="1" applyBorder="1" applyAlignment="1">
      <alignment horizontal="center" vertical="top" wrapText="1"/>
    </xf>
    <xf numFmtId="0" fontId="1" fillId="24" borderId="10" xfId="0" applyNumberFormat="1" applyFont="1" applyFill="1" applyBorder="1" applyAlignment="1">
      <alignment horizontal="center" vertical="top" wrapText="1"/>
    </xf>
    <xf numFmtId="49" fontId="2" fillId="25" borderId="17" xfId="0" applyNumberFormat="1" applyFont="1" applyFill="1" applyBorder="1" applyAlignment="1">
      <alignment horizontal="center" vertical="top" wrapText="1"/>
    </xf>
    <xf numFmtId="0" fontId="25" fillId="24" borderId="17" xfId="0" applyFont="1" applyFill="1" applyBorder="1" applyAlignment="1">
      <alignment horizontal="center" vertical="top" wrapText="1"/>
    </xf>
    <xf numFmtId="0" fontId="2" fillId="24" borderId="10" xfId="0" applyNumberFormat="1" applyFont="1" applyFill="1" applyBorder="1" applyAlignment="1">
      <alignment horizontal="center" vertical="top" wrapText="1"/>
    </xf>
    <xf numFmtId="0" fontId="0" fillId="24" borderId="17" xfId="0" applyFont="1" applyFill="1" applyBorder="1" applyAlignment="1">
      <alignment horizontal="center" vertical="top" wrapText="1"/>
    </xf>
    <xf numFmtId="177" fontId="37" fillId="24" borderId="10" xfId="0" applyNumberFormat="1" applyFont="1" applyFill="1" applyBorder="1" applyAlignment="1">
      <alignment horizontal="center" vertical="top" wrapText="1"/>
    </xf>
    <xf numFmtId="184" fontId="37" fillId="24" borderId="10" xfId="0" applyNumberFormat="1" applyFont="1" applyFill="1" applyBorder="1" applyAlignment="1">
      <alignment horizontal="center" vertical="top" wrapText="1"/>
    </xf>
    <xf numFmtId="4" fontId="36" fillId="24" borderId="10" xfId="0" applyNumberFormat="1" applyFont="1" applyFill="1" applyBorder="1" applyAlignment="1">
      <alignment horizontal="center" vertical="top" wrapText="1"/>
    </xf>
    <xf numFmtId="177" fontId="37" fillId="24" borderId="17" xfId="0" applyNumberFormat="1" applyFont="1" applyFill="1" applyBorder="1" applyAlignment="1">
      <alignment horizontal="center" vertical="top" wrapText="1"/>
    </xf>
    <xf numFmtId="184" fontId="37" fillId="24" borderId="17" xfId="0" applyNumberFormat="1" applyFont="1" applyFill="1" applyBorder="1" applyAlignment="1">
      <alignment horizontal="center" vertical="top" wrapText="1"/>
    </xf>
    <xf numFmtId="2" fontId="1" fillId="24" borderId="10" xfId="0" applyNumberFormat="1" applyFont="1" applyFill="1" applyBorder="1" applyAlignment="1">
      <alignment horizontal="center" vertical="top" wrapText="1"/>
    </xf>
    <xf numFmtId="0" fontId="37" fillId="24" borderId="10" xfId="0" applyFont="1" applyFill="1" applyBorder="1" applyAlignment="1">
      <alignment horizontal="center" vertical="top" wrapText="1"/>
    </xf>
    <xf numFmtId="4" fontId="37" fillId="24" borderId="10" xfId="0" applyNumberFormat="1" applyFont="1" applyFill="1" applyBorder="1" applyAlignment="1">
      <alignment horizontal="center" vertical="top"/>
    </xf>
    <xf numFmtId="4" fontId="36" fillId="24" borderId="12" xfId="0" applyNumberFormat="1" applyFont="1" applyFill="1" applyBorder="1" applyAlignment="1">
      <alignment horizontal="center" vertical="top" wrapText="1"/>
    </xf>
    <xf numFmtId="183" fontId="1" fillId="24" borderId="10" xfId="0" applyNumberFormat="1" applyFont="1" applyFill="1" applyBorder="1" applyAlignment="1">
      <alignment horizontal="center" vertical="top" wrapText="1"/>
    </xf>
    <xf numFmtId="177" fontId="1" fillId="24" borderId="12" xfId="0" applyNumberFormat="1" applyFont="1" applyFill="1" applyBorder="1" applyAlignment="1">
      <alignment horizontal="center" vertical="top" wrapText="1"/>
    </xf>
    <xf numFmtId="184" fontId="1" fillId="24" borderId="12" xfId="0" applyNumberFormat="1" applyFont="1" applyFill="1" applyBorder="1" applyAlignment="1">
      <alignment horizontal="center" vertical="top" wrapText="1"/>
    </xf>
    <xf numFmtId="0" fontId="1" fillId="25" borderId="12" xfId="0" applyFont="1" applyFill="1" applyBorder="1" applyAlignment="1">
      <alignment horizontal="center" vertical="top" wrapText="1"/>
    </xf>
    <xf numFmtId="177" fontId="1" fillId="24" borderId="11" xfId="0" applyNumberFormat="1" applyFont="1" applyFill="1" applyBorder="1" applyAlignment="1">
      <alignment horizontal="center" vertical="top" wrapText="1"/>
    </xf>
    <xf numFmtId="184" fontId="1" fillId="24" borderId="11" xfId="0" applyNumberFormat="1" applyFont="1" applyFill="1" applyBorder="1" applyAlignment="1">
      <alignment horizontal="center" vertical="top" wrapText="1"/>
    </xf>
    <xf numFmtId="0" fontId="1" fillId="24" borderId="11" xfId="0" applyNumberFormat="1" applyFont="1" applyFill="1" applyBorder="1" applyAlignment="1">
      <alignment horizontal="center" vertical="top" wrapText="1"/>
    </xf>
    <xf numFmtId="178" fontId="37" fillId="24" borderId="10" xfId="0" applyNumberFormat="1" applyFont="1" applyFill="1" applyBorder="1" applyAlignment="1">
      <alignment horizontal="center" vertical="top" wrapText="1"/>
    </xf>
    <xf numFmtId="2" fontId="37" fillId="24" borderId="10" xfId="0" applyNumberFormat="1" applyFont="1" applyFill="1" applyBorder="1" applyAlignment="1">
      <alignment horizontal="center" vertical="top" wrapText="1"/>
    </xf>
    <xf numFmtId="2" fontId="36" fillId="24" borderId="10" xfId="0" applyNumberFormat="1" applyFont="1" applyFill="1" applyBorder="1" applyAlignment="1">
      <alignment horizontal="center" vertical="top" wrapText="1"/>
    </xf>
    <xf numFmtId="0" fontId="36" fillId="24" borderId="12" xfId="0" applyFont="1" applyFill="1" applyBorder="1" applyAlignment="1">
      <alignment horizontal="center" vertical="top" wrapText="1"/>
    </xf>
    <xf numFmtId="2" fontId="36" fillId="24" borderId="12" xfId="0" applyNumberFormat="1" applyFont="1" applyFill="1" applyBorder="1" applyAlignment="1">
      <alignment horizontal="center" vertical="top" wrapText="1"/>
    </xf>
    <xf numFmtId="183" fontId="1" fillId="24" borderId="10" xfId="0" applyNumberFormat="1" applyFont="1" applyFill="1" applyBorder="1" applyAlignment="1">
      <alignment horizontal="center" vertical="top"/>
    </xf>
    <xf numFmtId="183" fontId="1" fillId="24" borderId="10" xfId="0" applyNumberFormat="1" applyFont="1" applyFill="1" applyBorder="1" applyAlignment="1">
      <alignment horizontal="center" vertical="top" wrapText="1"/>
    </xf>
    <xf numFmtId="0" fontId="36" fillId="25" borderId="10" xfId="0" applyFont="1" applyFill="1" applyBorder="1" applyAlignment="1">
      <alignment horizontal="center" vertical="top" wrapText="1"/>
    </xf>
    <xf numFmtId="2" fontId="1" fillId="24" borderId="12" xfId="0" applyNumberFormat="1" applyFont="1" applyFill="1" applyBorder="1" applyAlignment="1">
      <alignment horizontal="center" vertical="top" wrapText="1"/>
    </xf>
    <xf numFmtId="2" fontId="0" fillId="24" borderId="17" xfId="0" applyNumberFormat="1" applyFont="1" applyFill="1" applyBorder="1" applyAlignment="1">
      <alignment horizontal="center" vertical="top" wrapText="1"/>
    </xf>
    <xf numFmtId="2" fontId="1" fillId="24" borderId="16" xfId="0" applyNumberFormat="1" applyFont="1" applyFill="1" applyBorder="1" applyAlignment="1">
      <alignment horizontal="center" vertical="top" wrapText="1"/>
    </xf>
    <xf numFmtId="0" fontId="36" fillId="24" borderId="15" xfId="0" applyFont="1" applyFill="1" applyBorder="1" applyAlignment="1">
      <alignment horizontal="center" vertical="top" wrapText="1"/>
    </xf>
    <xf numFmtId="0" fontId="36" fillId="24" borderId="17" xfId="0" applyFont="1" applyFill="1" applyBorder="1" applyAlignment="1">
      <alignment horizontal="center" vertical="top" wrapText="1"/>
    </xf>
    <xf numFmtId="49" fontId="2" fillId="24" borderId="15" xfId="0" applyNumberFormat="1" applyFont="1" applyFill="1" applyBorder="1" applyAlignment="1">
      <alignment horizontal="center" vertical="top" wrapText="1"/>
    </xf>
    <xf numFmtId="0" fontId="25" fillId="24" borderId="17" xfId="0" applyFont="1" applyFill="1" applyBorder="1" applyAlignment="1">
      <alignment horizontal="center" vertical="top" wrapText="1"/>
    </xf>
    <xf numFmtId="0" fontId="1" fillId="24" borderId="15" xfId="0" applyNumberFormat="1" applyFont="1" applyFill="1" applyBorder="1" applyAlignment="1">
      <alignment horizontal="center" vertical="top" wrapText="1"/>
    </xf>
    <xf numFmtId="0" fontId="0" fillId="24" borderId="17" xfId="0" applyFont="1" applyFill="1" applyBorder="1" applyAlignment="1">
      <alignment horizontal="center" vertical="top" wrapText="1"/>
    </xf>
    <xf numFmtId="0" fontId="0" fillId="24" borderId="15" xfId="0" applyFont="1" applyFill="1" applyBorder="1" applyAlignment="1">
      <alignment horizontal="center" vertical="top" wrapText="1"/>
    </xf>
    <xf numFmtId="0" fontId="1" fillId="24" borderId="17" xfId="0" applyNumberFormat="1" applyFont="1" applyFill="1" applyBorder="1" applyAlignment="1">
      <alignment horizontal="center" vertical="top" wrapText="1"/>
    </xf>
    <xf numFmtId="49" fontId="1" fillId="24" borderId="18" xfId="0" applyNumberFormat="1" applyFont="1" applyFill="1" applyBorder="1" applyAlignment="1">
      <alignment horizontal="center" vertical="top" wrapText="1"/>
    </xf>
    <xf numFmtId="49" fontId="1" fillId="24" borderId="13" xfId="0" applyNumberFormat="1" applyFont="1" applyFill="1" applyBorder="1" applyAlignment="1">
      <alignment horizontal="center" vertical="top" wrapText="1"/>
    </xf>
    <xf numFmtId="49" fontId="2" fillId="24" borderId="10" xfId="0" applyNumberFormat="1" applyFont="1" applyFill="1" applyBorder="1" applyAlignment="1">
      <alignment horizontal="center" vertical="top" wrapText="1"/>
    </xf>
    <xf numFmtId="0" fontId="1" fillId="24" borderId="18" xfId="0" applyNumberFormat="1" applyFont="1" applyFill="1" applyBorder="1" applyAlignment="1">
      <alignment horizontal="center" vertical="top" wrapText="1"/>
    </xf>
    <xf numFmtId="0" fontId="0" fillId="24" borderId="13" xfId="0" applyNumberFormat="1" applyFont="1" applyFill="1" applyBorder="1" applyAlignment="1">
      <alignment horizontal="center" vertical="top" wrapText="1"/>
    </xf>
    <xf numFmtId="0" fontId="0" fillId="24" borderId="12" xfId="0" applyNumberFormat="1" applyFont="1" applyFill="1" applyBorder="1" applyAlignment="1">
      <alignment horizontal="center" vertical="top" wrapText="1"/>
    </xf>
    <xf numFmtId="49" fontId="1" fillId="24" borderId="12" xfId="0" applyNumberFormat="1" applyFont="1" applyFill="1" applyBorder="1" applyAlignment="1">
      <alignment horizontal="center" vertical="top" wrapText="1"/>
    </xf>
    <xf numFmtId="49" fontId="1" fillId="24" borderId="10" xfId="0" applyNumberFormat="1" applyFont="1" applyFill="1" applyBorder="1" applyAlignment="1">
      <alignment horizontal="center" vertical="top" wrapText="1"/>
    </xf>
    <xf numFmtId="0" fontId="1" fillId="24" borderId="13" xfId="0" applyNumberFormat="1" applyFont="1" applyFill="1" applyBorder="1" applyAlignment="1">
      <alignment horizontal="center" vertical="top" wrapText="1"/>
    </xf>
    <xf numFmtId="0" fontId="1" fillId="24" borderId="12" xfId="0" applyNumberFormat="1" applyFont="1" applyFill="1" applyBorder="1" applyAlignment="1">
      <alignment horizontal="center" vertical="top" wrapText="1"/>
    </xf>
    <xf numFmtId="4" fontId="1" fillId="24" borderId="15" xfId="0" applyNumberFormat="1" applyFont="1" applyFill="1" applyBorder="1" applyAlignment="1">
      <alignment horizontal="center" vertical="top" wrapText="1"/>
    </xf>
    <xf numFmtId="4" fontId="1" fillId="24" borderId="16" xfId="0" applyNumberFormat="1" applyFont="1" applyFill="1" applyBorder="1" applyAlignment="1">
      <alignment horizontal="center" vertical="top" wrapText="1"/>
    </xf>
    <xf numFmtId="4" fontId="1" fillId="24" borderId="17" xfId="0" applyNumberFormat="1" applyFont="1" applyFill="1" applyBorder="1" applyAlignment="1">
      <alignment horizontal="center" vertical="top" wrapText="1"/>
    </xf>
    <xf numFmtId="0" fontId="36" fillId="24" borderId="16" xfId="0" applyFont="1" applyFill="1" applyBorder="1" applyAlignment="1">
      <alignment horizontal="center" vertical="top" wrapText="1"/>
    </xf>
    <xf numFmtId="0" fontId="1" fillId="24" borderId="16" xfId="0" applyNumberFormat="1" applyFont="1" applyFill="1" applyBorder="1" applyAlignment="1">
      <alignment horizontal="center" vertical="top" wrapText="1"/>
    </xf>
    <xf numFmtId="4" fontId="36" fillId="24" borderId="15" xfId="0" applyNumberFormat="1" applyFont="1" applyFill="1" applyBorder="1" applyAlignment="1">
      <alignment horizontal="center" vertical="top" wrapText="1"/>
    </xf>
    <xf numFmtId="4" fontId="36" fillId="24" borderId="16" xfId="0" applyNumberFormat="1" applyFont="1" applyFill="1" applyBorder="1" applyAlignment="1">
      <alignment horizontal="center" vertical="top" wrapText="1"/>
    </xf>
    <xf numFmtId="4" fontId="36" fillId="24" borderId="17" xfId="0" applyNumberFormat="1" applyFont="1" applyFill="1" applyBorder="1" applyAlignment="1">
      <alignment horizontal="center" vertical="top" wrapText="1"/>
    </xf>
    <xf numFmtId="4" fontId="1" fillId="24" borderId="15" xfId="0" applyNumberFormat="1" applyFont="1" applyFill="1" applyBorder="1" applyAlignment="1">
      <alignment horizontal="center" vertical="top"/>
    </xf>
    <xf numFmtId="4" fontId="1" fillId="24" borderId="16" xfId="0" applyNumberFormat="1" applyFont="1" applyFill="1" applyBorder="1" applyAlignment="1">
      <alignment horizontal="center" vertical="top"/>
    </xf>
    <xf numFmtId="4" fontId="1" fillId="24" borderId="17" xfId="0" applyNumberFormat="1" applyFont="1" applyFill="1" applyBorder="1" applyAlignment="1">
      <alignment horizontal="center" vertical="top"/>
    </xf>
    <xf numFmtId="2" fontId="1" fillId="24" borderId="15" xfId="0" applyNumberFormat="1" applyFont="1" applyFill="1" applyBorder="1" applyAlignment="1">
      <alignment horizontal="center" vertical="top" wrapText="1"/>
    </xf>
    <xf numFmtId="2" fontId="0" fillId="24" borderId="17" xfId="0" applyNumberFormat="1" applyFont="1" applyFill="1" applyBorder="1" applyAlignment="1">
      <alignment horizontal="center" vertical="top" wrapText="1"/>
    </xf>
    <xf numFmtId="49" fontId="1" fillId="24" borderId="15" xfId="0" applyNumberFormat="1" applyFont="1" applyFill="1" applyBorder="1" applyAlignment="1">
      <alignment horizontal="center" vertical="top" wrapText="1"/>
    </xf>
    <xf numFmtId="49" fontId="3" fillId="24" borderId="18" xfId="0" applyNumberFormat="1" applyFont="1" applyFill="1" applyBorder="1" applyAlignment="1">
      <alignment horizontal="center" vertical="top" wrapText="1"/>
    </xf>
    <xf numFmtId="49" fontId="3" fillId="24" borderId="13" xfId="0" applyNumberFormat="1" applyFont="1" applyFill="1" applyBorder="1" applyAlignment="1">
      <alignment horizontal="center" vertical="top" wrapText="1"/>
    </xf>
    <xf numFmtId="0" fontId="12" fillId="24" borderId="13" xfId="0" applyFont="1" applyFill="1" applyBorder="1" applyAlignment="1">
      <alignment horizontal="center" vertical="top" wrapText="1"/>
    </xf>
    <xf numFmtId="0" fontId="12" fillId="24" borderId="12" xfId="0" applyFont="1" applyFill="1" applyBorder="1" applyAlignment="1">
      <alignment horizontal="center" vertical="top" wrapText="1"/>
    </xf>
    <xf numFmtId="4" fontId="37" fillId="24" borderId="15" xfId="0" applyNumberFormat="1" applyFont="1" applyFill="1" applyBorder="1" applyAlignment="1">
      <alignment horizontal="center" vertical="top" wrapText="1"/>
    </xf>
    <xf numFmtId="4" fontId="37" fillId="24" borderId="16" xfId="0" applyNumberFormat="1" applyFont="1" applyFill="1" applyBorder="1" applyAlignment="1">
      <alignment horizontal="center" vertical="top" wrapText="1"/>
    </xf>
    <xf numFmtId="4" fontId="37" fillId="24" borderId="17" xfId="0" applyNumberFormat="1" applyFont="1" applyFill="1" applyBorder="1" applyAlignment="1">
      <alignment horizontal="center" vertical="top" wrapText="1"/>
    </xf>
    <xf numFmtId="0" fontId="1" fillId="24" borderId="10" xfId="0" applyNumberFormat="1" applyFont="1" applyFill="1" applyBorder="1" applyAlignment="1">
      <alignment horizontal="center" vertical="top" wrapText="1"/>
    </xf>
    <xf numFmtId="0" fontId="2" fillId="24" borderId="10" xfId="0" applyNumberFormat="1" applyFont="1" applyFill="1" applyBorder="1" applyAlignment="1">
      <alignment horizontal="center" vertical="top" wrapText="1"/>
    </xf>
    <xf numFmtId="49" fontId="1" fillId="24" borderId="0" xfId="0" applyNumberFormat="1" applyFont="1" applyFill="1" applyBorder="1" applyAlignment="1">
      <alignment horizontal="center" vertical="top" wrapText="1"/>
    </xf>
    <xf numFmtId="49" fontId="2" fillId="24" borderId="0" xfId="0" applyNumberFormat="1" applyFont="1" applyFill="1" applyBorder="1" applyAlignment="1">
      <alignment horizontal="center" vertical="top" wrapText="1"/>
    </xf>
    <xf numFmtId="49" fontId="2" fillId="24" borderId="19" xfId="0" applyNumberFormat="1" applyFont="1" applyFill="1" applyBorder="1" applyAlignment="1">
      <alignment horizontal="center" vertical="top" wrapText="1"/>
    </xf>
    <xf numFmtId="49" fontId="2" fillId="24" borderId="17" xfId="0" applyNumberFormat="1" applyFont="1" applyFill="1" applyBorder="1" applyAlignment="1">
      <alignment horizontal="center" vertical="top" wrapText="1"/>
    </xf>
    <xf numFmtId="49" fontId="1" fillId="24" borderId="16" xfId="0" applyNumberFormat="1" applyFont="1" applyFill="1" applyBorder="1" applyAlignment="1">
      <alignment horizontal="center" vertical="top" wrapText="1"/>
    </xf>
    <xf numFmtId="49" fontId="1" fillId="24" borderId="17" xfId="0" applyNumberFormat="1" applyFont="1" applyFill="1" applyBorder="1" applyAlignment="1">
      <alignment horizontal="center" vertical="top" wrapText="1"/>
    </xf>
    <xf numFmtId="49" fontId="2" fillId="24" borderId="16" xfId="0" applyNumberFormat="1" applyFont="1" applyFill="1" applyBorder="1" applyAlignment="1">
      <alignment horizontal="center" vertical="top" wrapText="1"/>
    </xf>
    <xf numFmtId="49" fontId="1" fillId="24" borderId="20" xfId="0" applyNumberFormat="1" applyFont="1" applyFill="1" applyBorder="1" applyAlignment="1">
      <alignment horizontal="center" vertical="top" wrapText="1"/>
    </xf>
    <xf numFmtId="49" fontId="1" fillId="24" borderId="21" xfId="0" applyNumberFormat="1" applyFont="1" applyFill="1" applyBorder="1" applyAlignment="1">
      <alignment horizontal="center" vertical="top" wrapText="1"/>
    </xf>
    <xf numFmtId="49" fontId="1" fillId="24" borderId="22" xfId="0" applyNumberFormat="1" applyFont="1" applyFill="1" applyBorder="1" applyAlignment="1">
      <alignment horizontal="center" vertical="top" wrapText="1"/>
    </xf>
    <xf numFmtId="49" fontId="2" fillId="25" borderId="15" xfId="0" applyNumberFormat="1" applyFont="1" applyFill="1" applyBorder="1" applyAlignment="1">
      <alignment horizontal="center" vertical="top" wrapText="1"/>
    </xf>
    <xf numFmtId="49" fontId="2" fillId="25" borderId="17" xfId="0" applyNumberFormat="1" applyFont="1" applyFill="1" applyBorder="1" applyAlignment="1">
      <alignment horizontal="center" vertical="top" wrapText="1"/>
    </xf>
    <xf numFmtId="49" fontId="1" fillId="25" borderId="15" xfId="0" applyNumberFormat="1" applyFont="1" applyFill="1" applyBorder="1" applyAlignment="1">
      <alignment horizontal="center" vertical="top" wrapText="1"/>
    </xf>
    <xf numFmtId="49" fontId="1" fillId="25" borderId="17" xfId="0" applyNumberFormat="1" applyFont="1" applyFill="1" applyBorder="1" applyAlignment="1">
      <alignment horizontal="center" vertical="top" wrapText="1"/>
    </xf>
    <xf numFmtId="184" fontId="1" fillId="24" borderId="15" xfId="0" applyNumberFormat="1" applyFont="1" applyFill="1" applyBorder="1" applyAlignment="1">
      <alignment horizontal="center" vertical="top" wrapText="1"/>
    </xf>
    <xf numFmtId="184" fontId="1" fillId="24" borderId="16" xfId="0" applyNumberFormat="1" applyFont="1" applyFill="1" applyBorder="1" applyAlignment="1">
      <alignment horizontal="center" vertical="top" wrapText="1"/>
    </xf>
    <xf numFmtId="184" fontId="1" fillId="24" borderId="17" xfId="0" applyNumberFormat="1" applyFont="1" applyFill="1" applyBorder="1" applyAlignment="1">
      <alignment horizontal="center" vertical="top" wrapText="1"/>
    </xf>
    <xf numFmtId="0" fontId="0" fillId="24" borderId="17" xfId="0" applyNumberFormat="1" applyFont="1" applyFill="1" applyBorder="1" applyAlignment="1">
      <alignment horizontal="center" vertical="top"/>
    </xf>
    <xf numFmtId="0" fontId="24" fillId="24" borderId="15" xfId="0" applyNumberFormat="1" applyFont="1" applyFill="1" applyBorder="1" applyAlignment="1">
      <alignment horizontal="center" vertical="top" wrapText="1"/>
    </xf>
    <xf numFmtId="0" fontId="26" fillId="24" borderId="17" xfId="0" applyFont="1" applyFill="1" applyBorder="1" applyAlignment="1">
      <alignment horizontal="center" vertical="top" wrapText="1"/>
    </xf>
    <xf numFmtId="4" fontId="37" fillId="24" borderId="10" xfId="0" applyNumberFormat="1" applyFont="1" applyFill="1" applyBorder="1" applyAlignment="1">
      <alignment horizontal="center" vertical="top" wrapText="1"/>
    </xf>
    <xf numFmtId="4" fontId="37" fillId="24" borderId="23" xfId="0" applyNumberFormat="1" applyFont="1" applyFill="1" applyBorder="1" applyAlignment="1">
      <alignment horizontal="center" vertical="top" wrapText="1"/>
    </xf>
    <xf numFmtId="4" fontId="37" fillId="24" borderId="19" xfId="0" applyNumberFormat="1" applyFont="1" applyFill="1" applyBorder="1" applyAlignment="1">
      <alignment horizontal="center" vertical="top" wrapText="1"/>
    </xf>
    <xf numFmtId="4" fontId="37" fillId="24" borderId="11" xfId="0" applyNumberFormat="1" applyFont="1" applyFill="1" applyBorder="1" applyAlignment="1">
      <alignment horizontal="center" vertical="top" wrapText="1"/>
    </xf>
    <xf numFmtId="0" fontId="2" fillId="24" borderId="15" xfId="0" applyNumberFormat="1" applyFont="1" applyFill="1" applyBorder="1" applyAlignment="1">
      <alignment horizontal="center" vertical="top" wrapText="1"/>
    </xf>
    <xf numFmtId="0" fontId="2" fillId="24" borderId="16" xfId="0" applyNumberFormat="1" applyFont="1" applyFill="1" applyBorder="1" applyAlignment="1">
      <alignment horizontal="center" vertical="top" wrapText="1"/>
    </xf>
    <xf numFmtId="0" fontId="2" fillId="24" borderId="17" xfId="0" applyNumberFormat="1" applyFont="1" applyFill="1" applyBorder="1" applyAlignment="1">
      <alignment horizontal="center" vertical="top" wrapText="1"/>
    </xf>
    <xf numFmtId="0" fontId="1" fillId="24" borderId="10" xfId="0" applyFont="1" applyFill="1" applyBorder="1" applyAlignment="1">
      <alignment horizontal="center" vertical="top" wrapText="1"/>
    </xf>
    <xf numFmtId="0" fontId="37" fillId="24" borderId="10" xfId="0" applyNumberFormat="1" applyFont="1" applyFill="1" applyBorder="1" applyAlignment="1">
      <alignment horizontal="center" vertical="top" wrapText="1"/>
    </xf>
    <xf numFmtId="177" fontId="37" fillId="24" borderId="15" xfId="0" applyNumberFormat="1" applyFont="1" applyFill="1" applyBorder="1" applyAlignment="1">
      <alignment horizontal="center" vertical="top" wrapText="1"/>
    </xf>
    <xf numFmtId="177" fontId="37" fillId="24" borderId="17" xfId="0" applyNumberFormat="1" applyFont="1" applyFill="1" applyBorder="1" applyAlignment="1">
      <alignment horizontal="center" vertical="top" wrapText="1"/>
    </xf>
    <xf numFmtId="0" fontId="2" fillId="24" borderId="10" xfId="0" applyFont="1" applyFill="1" applyBorder="1" applyAlignment="1">
      <alignment horizontal="center" vertical="top" wrapText="1"/>
    </xf>
    <xf numFmtId="0" fontId="3" fillId="24" borderId="10" xfId="0" applyFont="1" applyFill="1" applyBorder="1" applyAlignment="1">
      <alignment horizontal="center" vertical="top" wrapText="1"/>
    </xf>
    <xf numFmtId="0" fontId="1" fillId="24" borderId="15" xfId="0" applyFont="1" applyFill="1" applyBorder="1" applyAlignment="1">
      <alignment horizontal="center" vertical="top" wrapText="1"/>
    </xf>
    <xf numFmtId="0" fontId="1" fillId="24" borderId="17" xfId="0" applyFont="1" applyFill="1" applyBorder="1" applyAlignment="1">
      <alignment horizontal="center" vertical="top" wrapText="1"/>
    </xf>
    <xf numFmtId="0" fontId="1" fillId="24" borderId="18" xfId="0" applyFont="1" applyFill="1" applyBorder="1" applyAlignment="1">
      <alignment horizontal="center" vertical="top" wrapText="1"/>
    </xf>
    <xf numFmtId="0" fontId="1" fillId="24" borderId="13" xfId="0" applyFont="1" applyFill="1" applyBorder="1" applyAlignment="1">
      <alignment horizontal="center" vertical="top" wrapText="1"/>
    </xf>
    <xf numFmtId="0" fontId="1" fillId="24" borderId="16" xfId="0" applyFont="1" applyFill="1" applyBorder="1" applyAlignment="1">
      <alignment horizontal="center" vertical="top" wrapText="1"/>
    </xf>
    <xf numFmtId="184" fontId="37" fillId="24" borderId="15" xfId="0" applyNumberFormat="1" applyFont="1" applyFill="1" applyBorder="1" applyAlignment="1">
      <alignment horizontal="center" vertical="top" wrapText="1"/>
    </xf>
    <xf numFmtId="184" fontId="37" fillId="24" borderId="17" xfId="0" applyNumberFormat="1" applyFont="1" applyFill="1" applyBorder="1" applyAlignment="1">
      <alignment horizontal="center" vertical="top" wrapText="1"/>
    </xf>
    <xf numFmtId="2" fontId="36" fillId="24" borderId="15" xfId="0" applyNumberFormat="1" applyFont="1" applyFill="1" applyBorder="1" applyAlignment="1">
      <alignment horizontal="center" vertical="top" wrapText="1"/>
    </xf>
    <xf numFmtId="2" fontId="36" fillId="24" borderId="16" xfId="0" applyNumberFormat="1" applyFont="1" applyFill="1" applyBorder="1" applyAlignment="1">
      <alignment horizontal="center" vertical="top" wrapText="1"/>
    </xf>
    <xf numFmtId="2" fontId="36" fillId="24" borderId="17" xfId="0" applyNumberFormat="1" applyFont="1" applyFill="1" applyBorder="1" applyAlignment="1">
      <alignment horizontal="center" vertical="top" wrapText="1"/>
    </xf>
    <xf numFmtId="177" fontId="1" fillId="24" borderId="15" xfId="0" applyNumberFormat="1" applyFont="1" applyFill="1" applyBorder="1" applyAlignment="1">
      <alignment horizontal="center" vertical="top" wrapText="1"/>
    </xf>
    <xf numFmtId="177" fontId="1" fillId="24" borderId="16" xfId="0" applyNumberFormat="1" applyFont="1" applyFill="1" applyBorder="1" applyAlignment="1">
      <alignment horizontal="center" vertical="top" wrapText="1"/>
    </xf>
    <xf numFmtId="177" fontId="1" fillId="24" borderId="17" xfId="0" applyNumberFormat="1" applyFont="1" applyFill="1" applyBorder="1" applyAlignment="1">
      <alignment horizontal="center" vertical="top" wrapText="1"/>
    </xf>
    <xf numFmtId="0" fontId="37" fillId="24" borderId="15" xfId="0" applyFont="1" applyFill="1" applyBorder="1" applyAlignment="1">
      <alignment horizontal="center" vertical="top" wrapText="1"/>
    </xf>
    <xf numFmtId="0" fontId="37" fillId="24" borderId="16" xfId="0" applyFont="1" applyFill="1" applyBorder="1" applyAlignment="1">
      <alignment horizontal="center" vertical="top" wrapText="1"/>
    </xf>
    <xf numFmtId="0" fontId="37" fillId="24" borderId="17" xfId="0" applyFont="1" applyFill="1" applyBorder="1" applyAlignment="1">
      <alignment horizontal="center" vertical="top"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13"/>
    <pageSetUpPr fitToPage="1"/>
  </sheetPr>
  <dimension ref="A2:Q336"/>
  <sheetViews>
    <sheetView tabSelected="1" zoomScale="78" zoomScaleNormal="78" zoomScaleSheetLayoutView="69" workbookViewId="0" topLeftCell="A242">
      <selection activeCell="F252" sqref="F252"/>
    </sheetView>
  </sheetViews>
  <sheetFormatPr defaultColWidth="9.140625" defaultRowHeight="15"/>
  <cols>
    <col min="1" max="1" width="17.00390625" style="19" customWidth="1"/>
    <col min="2" max="2" width="82.57421875" style="20" customWidth="1"/>
    <col min="3" max="3" width="18.8515625" style="20" customWidth="1"/>
    <col min="4" max="4" width="18.140625" style="20" customWidth="1"/>
    <col min="5" max="5" width="18.7109375" style="20" customWidth="1"/>
    <col min="6" max="6" width="18.00390625" style="20" customWidth="1"/>
    <col min="7" max="7" width="11.00390625" style="20" customWidth="1"/>
    <col min="8" max="8" width="50.00390625" style="20" customWidth="1"/>
    <col min="9" max="9" width="9.57421875" style="20" customWidth="1"/>
    <col min="10" max="10" width="9.140625" style="20" customWidth="1"/>
    <col min="11" max="11" width="9.57421875" style="20" customWidth="1"/>
    <col min="12" max="12" width="9.140625" style="20" customWidth="1"/>
    <col min="13" max="13" width="10.7109375" style="20" customWidth="1"/>
    <col min="14" max="14" width="10.00390625" style="20" customWidth="1"/>
    <col min="15" max="15" width="39.28125" style="20" customWidth="1"/>
    <col min="16" max="16384" width="9.140625" style="20" customWidth="1"/>
  </cols>
  <sheetData>
    <row r="2" spans="1:8" ht="45" customHeight="1">
      <c r="A2" s="175" t="s">
        <v>25</v>
      </c>
      <c r="B2" s="175"/>
      <c r="C2" s="175"/>
      <c r="D2" s="176" t="s">
        <v>31</v>
      </c>
      <c r="E2" s="176"/>
      <c r="F2" s="176"/>
      <c r="G2" s="176"/>
      <c r="H2" s="176"/>
    </row>
    <row r="3" spans="1:8" ht="45" customHeight="1">
      <c r="A3" s="175" t="s">
        <v>0</v>
      </c>
      <c r="B3" s="175"/>
      <c r="C3" s="175"/>
      <c r="D3" s="176" t="s">
        <v>23</v>
      </c>
      <c r="E3" s="176"/>
      <c r="F3" s="176"/>
      <c r="G3" s="176"/>
      <c r="H3" s="176"/>
    </row>
    <row r="4" spans="1:8" ht="58.5" customHeight="1">
      <c r="A4" s="175" t="s">
        <v>26</v>
      </c>
      <c r="B4" s="175"/>
      <c r="C4" s="175"/>
      <c r="D4" s="176" t="s">
        <v>24</v>
      </c>
      <c r="E4" s="176"/>
      <c r="F4" s="176"/>
      <c r="G4" s="176"/>
      <c r="H4" s="176"/>
    </row>
    <row r="5" spans="1:3" ht="14.25">
      <c r="A5" s="21"/>
      <c r="B5" s="21"/>
      <c r="C5" s="21"/>
    </row>
    <row r="6" spans="1:6" ht="18">
      <c r="A6" s="22"/>
      <c r="F6" s="14" t="s">
        <v>27</v>
      </c>
    </row>
    <row r="7" spans="1:6" ht="18">
      <c r="A7" s="22" t="s">
        <v>1</v>
      </c>
      <c r="F7" s="14" t="s">
        <v>588</v>
      </c>
    </row>
    <row r="8" spans="1:15" ht="14.25">
      <c r="A8" s="23"/>
      <c r="B8" s="15"/>
      <c r="C8" s="15"/>
      <c r="D8" s="15"/>
      <c r="E8" s="15"/>
      <c r="F8" s="15"/>
      <c r="G8" s="15"/>
      <c r="H8" s="15"/>
      <c r="I8" s="15"/>
      <c r="J8" s="15"/>
      <c r="K8" s="15"/>
      <c r="L8" s="15"/>
      <c r="M8" s="15"/>
      <c r="N8" s="15"/>
      <c r="O8" s="15"/>
    </row>
    <row r="9" spans="1:15" ht="27" customHeight="1">
      <c r="A9" s="171" t="s">
        <v>6</v>
      </c>
      <c r="B9" s="171" t="s">
        <v>32</v>
      </c>
      <c r="C9" s="171" t="s">
        <v>35</v>
      </c>
      <c r="D9" s="171" t="s">
        <v>36</v>
      </c>
      <c r="E9" s="171" t="s">
        <v>37</v>
      </c>
      <c r="F9" s="171" t="s">
        <v>39</v>
      </c>
      <c r="G9" s="171" t="s">
        <v>38</v>
      </c>
      <c r="H9" s="171" t="s">
        <v>28</v>
      </c>
      <c r="I9" s="179" t="s">
        <v>5</v>
      </c>
      <c r="J9" s="180"/>
      <c r="K9" s="180"/>
      <c r="L9" s="180"/>
      <c r="M9" s="180"/>
      <c r="N9" s="180"/>
      <c r="O9" s="177" t="s">
        <v>33</v>
      </c>
    </row>
    <row r="10" spans="1:15" ht="37.5" customHeight="1">
      <c r="A10" s="171"/>
      <c r="B10" s="171"/>
      <c r="C10" s="171"/>
      <c r="D10" s="171"/>
      <c r="E10" s="171"/>
      <c r="F10" s="171"/>
      <c r="G10" s="171"/>
      <c r="H10" s="171"/>
      <c r="I10" s="171" t="s">
        <v>7</v>
      </c>
      <c r="J10" s="171"/>
      <c r="K10" s="171" t="s">
        <v>8</v>
      </c>
      <c r="L10" s="171"/>
      <c r="M10" s="171" t="s">
        <v>30</v>
      </c>
      <c r="N10" s="177" t="s">
        <v>29</v>
      </c>
      <c r="O10" s="181"/>
    </row>
    <row r="11" spans="1:15" ht="121.5" customHeight="1">
      <c r="A11" s="171"/>
      <c r="B11" s="171"/>
      <c r="C11" s="171"/>
      <c r="D11" s="171"/>
      <c r="E11" s="171"/>
      <c r="F11" s="171"/>
      <c r="G11" s="171"/>
      <c r="H11" s="171"/>
      <c r="I11" s="62" t="s">
        <v>2</v>
      </c>
      <c r="J11" s="62" t="s">
        <v>3</v>
      </c>
      <c r="K11" s="62" t="s">
        <v>2</v>
      </c>
      <c r="L11" s="62" t="s">
        <v>4</v>
      </c>
      <c r="M11" s="171"/>
      <c r="N11" s="178"/>
      <c r="O11" s="178"/>
    </row>
    <row r="12" spans="1:15" s="19" customFormat="1" ht="12.75">
      <c r="A12" s="16" t="s">
        <v>17</v>
      </c>
      <c r="B12" s="17" t="s">
        <v>16</v>
      </c>
      <c r="C12" s="16" t="s">
        <v>15</v>
      </c>
      <c r="D12" s="16" t="s">
        <v>18</v>
      </c>
      <c r="E12" s="16" t="s">
        <v>19</v>
      </c>
      <c r="F12" s="16" t="s">
        <v>20</v>
      </c>
      <c r="G12" s="16" t="s">
        <v>22</v>
      </c>
      <c r="H12" s="16" t="s">
        <v>14</v>
      </c>
      <c r="I12" s="16" t="s">
        <v>13</v>
      </c>
      <c r="J12" s="16" t="s">
        <v>12</v>
      </c>
      <c r="K12" s="16" t="s">
        <v>11</v>
      </c>
      <c r="L12" s="16" t="s">
        <v>10</v>
      </c>
      <c r="M12" s="16" t="s">
        <v>21</v>
      </c>
      <c r="N12" s="16" t="s">
        <v>9</v>
      </c>
      <c r="O12" s="16" t="s">
        <v>34</v>
      </c>
    </row>
    <row r="13" spans="1:15" ht="44.25" customHeight="1">
      <c r="A13" s="60" t="s">
        <v>40</v>
      </c>
      <c r="B13" s="111" t="s">
        <v>41</v>
      </c>
      <c r="C13" s="112"/>
      <c r="D13" s="112"/>
      <c r="E13" s="112"/>
      <c r="F13" s="112"/>
      <c r="G13" s="112"/>
      <c r="H13" s="112"/>
      <c r="I13" s="112"/>
      <c r="J13" s="112"/>
      <c r="K13" s="112"/>
      <c r="L13" s="112"/>
      <c r="M13" s="112"/>
      <c r="N13" s="112"/>
      <c r="O13" s="117"/>
    </row>
    <row r="14" spans="1:15" ht="14.25">
      <c r="A14" s="60" t="s">
        <v>42</v>
      </c>
      <c r="B14" s="111" t="s">
        <v>43</v>
      </c>
      <c r="C14" s="112"/>
      <c r="D14" s="112"/>
      <c r="E14" s="112"/>
      <c r="F14" s="112"/>
      <c r="G14" s="112"/>
      <c r="H14" s="112"/>
      <c r="I14" s="112"/>
      <c r="J14" s="112"/>
      <c r="K14" s="112"/>
      <c r="L14" s="112"/>
      <c r="M14" s="112"/>
      <c r="N14" s="112"/>
      <c r="O14" s="117"/>
    </row>
    <row r="15" spans="1:15" ht="14.25">
      <c r="A15" s="18" t="s">
        <v>44</v>
      </c>
      <c r="B15" s="135" t="s">
        <v>45</v>
      </c>
      <c r="C15" s="112"/>
      <c r="D15" s="112"/>
      <c r="E15" s="112"/>
      <c r="F15" s="112"/>
      <c r="G15" s="112"/>
      <c r="H15" s="112"/>
      <c r="I15" s="112"/>
      <c r="J15" s="112"/>
      <c r="K15" s="112"/>
      <c r="L15" s="112"/>
      <c r="M15" s="112"/>
      <c r="N15" s="112"/>
      <c r="O15" s="117"/>
    </row>
    <row r="16" spans="1:15" ht="14.25">
      <c r="A16" s="60" t="s">
        <v>46</v>
      </c>
      <c r="B16" s="111" t="s">
        <v>47</v>
      </c>
      <c r="C16" s="112"/>
      <c r="D16" s="112"/>
      <c r="E16" s="112"/>
      <c r="F16" s="112"/>
      <c r="G16" s="112"/>
      <c r="H16" s="112"/>
      <c r="I16" s="112"/>
      <c r="J16" s="112"/>
      <c r="K16" s="112"/>
      <c r="L16" s="112"/>
      <c r="M16" s="112"/>
      <c r="N16" s="112"/>
      <c r="O16" s="117"/>
    </row>
    <row r="17" spans="1:15" ht="34.5" customHeight="1">
      <c r="A17" s="60" t="s">
        <v>48</v>
      </c>
      <c r="B17" s="111" t="s">
        <v>49</v>
      </c>
      <c r="C17" s="112"/>
      <c r="D17" s="112"/>
      <c r="E17" s="112"/>
      <c r="F17" s="112"/>
      <c r="G17" s="112"/>
      <c r="H17" s="112"/>
      <c r="I17" s="112"/>
      <c r="J17" s="112"/>
      <c r="K17" s="112"/>
      <c r="L17" s="112"/>
      <c r="M17" s="112"/>
      <c r="N17" s="112"/>
      <c r="O17" s="117"/>
    </row>
    <row r="18" spans="1:15" ht="60" customHeight="1">
      <c r="A18" s="113" t="s">
        <v>50</v>
      </c>
      <c r="B18" s="118" t="s">
        <v>51</v>
      </c>
      <c r="C18" s="65" t="s">
        <v>52</v>
      </c>
      <c r="D18" s="76">
        <v>162.6</v>
      </c>
      <c r="E18" s="76">
        <v>162.6</v>
      </c>
      <c r="F18" s="76">
        <v>77.2</v>
      </c>
      <c r="G18" s="77">
        <f>F18/E18</f>
        <v>0.4747847478474785</v>
      </c>
      <c r="H18" s="71" t="s">
        <v>53</v>
      </c>
      <c r="I18" s="2">
        <v>100</v>
      </c>
      <c r="J18" s="2">
        <v>100</v>
      </c>
      <c r="K18" s="2">
        <v>100</v>
      </c>
      <c r="L18" s="2">
        <v>100</v>
      </c>
      <c r="M18" s="2">
        <v>100</v>
      </c>
      <c r="N18" s="2">
        <v>100</v>
      </c>
      <c r="O18" s="1"/>
    </row>
    <row r="19" spans="1:15" ht="24.75" customHeight="1">
      <c r="A19" s="113" t="s">
        <v>50</v>
      </c>
      <c r="B19" s="118" t="s">
        <v>51</v>
      </c>
      <c r="C19" s="65" t="s">
        <v>54</v>
      </c>
      <c r="D19" s="76">
        <f>SUM(D18)</f>
        <v>162.6</v>
      </c>
      <c r="E19" s="76">
        <f>SUM(E18)</f>
        <v>162.6</v>
      </c>
      <c r="F19" s="76">
        <f>SUM(F18)</f>
        <v>77.2</v>
      </c>
      <c r="G19" s="77">
        <f>F19/E19</f>
        <v>0.4747847478474785</v>
      </c>
      <c r="H19" s="71"/>
      <c r="I19" s="2"/>
      <c r="J19" s="2"/>
      <c r="K19" s="2"/>
      <c r="L19" s="2"/>
      <c r="M19" s="3"/>
      <c r="N19" s="2"/>
      <c r="O19" s="71"/>
    </row>
    <row r="20" spans="1:15" ht="93" customHeight="1">
      <c r="A20" s="113" t="s">
        <v>55</v>
      </c>
      <c r="B20" s="118" t="s">
        <v>383</v>
      </c>
      <c r="C20" s="65" t="s">
        <v>52</v>
      </c>
      <c r="D20" s="76">
        <v>763.3</v>
      </c>
      <c r="E20" s="76">
        <v>763.3</v>
      </c>
      <c r="F20" s="76">
        <v>738.6</v>
      </c>
      <c r="G20" s="77">
        <f aca="true" t="shared" si="0" ref="G20:G48">F20/E20</f>
        <v>0.9676405083191406</v>
      </c>
      <c r="H20" s="71" t="s">
        <v>334</v>
      </c>
      <c r="I20" s="2">
        <v>100</v>
      </c>
      <c r="J20" s="2">
        <v>100</v>
      </c>
      <c r="K20" s="2">
        <v>100</v>
      </c>
      <c r="L20" s="2">
        <v>100</v>
      </c>
      <c r="M20" s="2">
        <v>100</v>
      </c>
      <c r="N20" s="2">
        <v>100</v>
      </c>
      <c r="O20" s="1"/>
    </row>
    <row r="21" spans="1:15" ht="14.25">
      <c r="A21" s="113" t="s">
        <v>55</v>
      </c>
      <c r="B21" s="118" t="s">
        <v>56</v>
      </c>
      <c r="C21" s="65" t="s">
        <v>54</v>
      </c>
      <c r="D21" s="76">
        <f>SUM(D20)</f>
        <v>763.3</v>
      </c>
      <c r="E21" s="76">
        <f>SUM(E20)</f>
        <v>763.3</v>
      </c>
      <c r="F21" s="76">
        <f>SUM(F20)</f>
        <v>738.6</v>
      </c>
      <c r="G21" s="77">
        <f t="shared" si="0"/>
        <v>0.9676405083191406</v>
      </c>
      <c r="H21" s="71"/>
      <c r="I21" s="2"/>
      <c r="J21" s="2"/>
      <c r="K21" s="2"/>
      <c r="L21" s="2"/>
      <c r="M21" s="3"/>
      <c r="N21" s="2"/>
      <c r="O21" s="71"/>
    </row>
    <row r="22" spans="1:15" ht="109.5" customHeight="1">
      <c r="A22" s="113" t="s">
        <v>57</v>
      </c>
      <c r="B22" s="118" t="s">
        <v>58</v>
      </c>
      <c r="C22" s="65" t="s">
        <v>52</v>
      </c>
      <c r="D22" s="76">
        <v>3332089.5</v>
      </c>
      <c r="E22" s="76">
        <v>3332089.5</v>
      </c>
      <c r="F22" s="76">
        <v>1427242.3</v>
      </c>
      <c r="G22" s="77">
        <f t="shared" si="0"/>
        <v>0.4283325222806891</v>
      </c>
      <c r="H22" s="71" t="s">
        <v>59</v>
      </c>
      <c r="I22" s="31">
        <v>22.1</v>
      </c>
      <c r="J22" s="31">
        <v>22.1</v>
      </c>
      <c r="K22" s="31">
        <v>22.2</v>
      </c>
      <c r="L22" s="31" t="s">
        <v>453</v>
      </c>
      <c r="M22" s="31" t="s">
        <v>453</v>
      </c>
      <c r="N22" s="31">
        <v>22.3</v>
      </c>
      <c r="O22" s="1" t="s">
        <v>452</v>
      </c>
    </row>
    <row r="23" spans="1:15" ht="14.25">
      <c r="A23" s="113" t="s">
        <v>57</v>
      </c>
      <c r="B23" s="118" t="s">
        <v>58</v>
      </c>
      <c r="C23" s="65" t="s">
        <v>54</v>
      </c>
      <c r="D23" s="76">
        <f>SUM(D22)</f>
        <v>3332089.5</v>
      </c>
      <c r="E23" s="76">
        <f>SUM(E22)</f>
        <v>3332089.5</v>
      </c>
      <c r="F23" s="76">
        <f>SUM(F22)</f>
        <v>1427242.3</v>
      </c>
      <c r="G23" s="77">
        <f t="shared" si="0"/>
        <v>0.4283325222806891</v>
      </c>
      <c r="H23" s="71"/>
      <c r="I23" s="2"/>
      <c r="J23" s="2"/>
      <c r="K23" s="2"/>
      <c r="L23" s="2"/>
      <c r="M23" s="3"/>
      <c r="N23" s="2"/>
      <c r="O23" s="71"/>
    </row>
    <row r="24" spans="1:15" ht="99" customHeight="1">
      <c r="A24" s="113" t="s">
        <v>60</v>
      </c>
      <c r="B24" s="118" t="s">
        <v>61</v>
      </c>
      <c r="C24" s="65" t="s">
        <v>62</v>
      </c>
      <c r="D24" s="76">
        <v>6713.9</v>
      </c>
      <c r="E24" s="76">
        <v>6713.9</v>
      </c>
      <c r="F24" s="76">
        <v>1711.9</v>
      </c>
      <c r="G24" s="77">
        <f t="shared" si="0"/>
        <v>0.2549784774870046</v>
      </c>
      <c r="H24" s="71" t="s">
        <v>333</v>
      </c>
      <c r="I24" s="2">
        <v>100</v>
      </c>
      <c r="J24" s="2">
        <v>100</v>
      </c>
      <c r="K24" s="2">
        <v>100</v>
      </c>
      <c r="L24" s="2">
        <v>100</v>
      </c>
      <c r="M24" s="2">
        <v>100</v>
      </c>
      <c r="N24" s="2">
        <v>100</v>
      </c>
      <c r="O24" s="4"/>
    </row>
    <row r="25" spans="1:15" ht="14.25">
      <c r="A25" s="113" t="s">
        <v>60</v>
      </c>
      <c r="B25" s="118" t="s">
        <v>61</v>
      </c>
      <c r="C25" s="65" t="s">
        <v>54</v>
      </c>
      <c r="D25" s="76">
        <f>SUM(D24)</f>
        <v>6713.9</v>
      </c>
      <c r="E25" s="76">
        <f>SUM(E24)</f>
        <v>6713.9</v>
      </c>
      <c r="F25" s="76">
        <f>SUM(F24)</f>
        <v>1711.9</v>
      </c>
      <c r="G25" s="77">
        <f t="shared" si="0"/>
        <v>0.2549784774870046</v>
      </c>
      <c r="H25" s="71"/>
      <c r="I25" s="2"/>
      <c r="J25" s="2"/>
      <c r="K25" s="2"/>
      <c r="L25" s="2"/>
      <c r="M25" s="3"/>
      <c r="N25" s="2"/>
      <c r="O25" s="71"/>
    </row>
    <row r="26" spans="1:15" ht="71.25">
      <c r="A26" s="113" t="s">
        <v>63</v>
      </c>
      <c r="B26" s="118" t="s">
        <v>64</v>
      </c>
      <c r="C26" s="65" t="s">
        <v>62</v>
      </c>
      <c r="D26" s="76">
        <v>23841.2</v>
      </c>
      <c r="E26" s="76">
        <v>23841.2</v>
      </c>
      <c r="F26" s="76">
        <v>11405.9</v>
      </c>
      <c r="G26" s="77">
        <f t="shared" si="0"/>
        <v>0.4784113215777729</v>
      </c>
      <c r="H26" s="71" t="s">
        <v>65</v>
      </c>
      <c r="I26" s="2">
        <v>100</v>
      </c>
      <c r="J26" s="2">
        <v>100</v>
      </c>
      <c r="K26" s="2">
        <v>100</v>
      </c>
      <c r="L26" s="2">
        <v>100</v>
      </c>
      <c r="M26" s="2">
        <v>100</v>
      </c>
      <c r="N26" s="2">
        <v>100</v>
      </c>
      <c r="O26" s="4"/>
    </row>
    <row r="27" spans="1:15" ht="14.25">
      <c r="A27" s="113" t="s">
        <v>63</v>
      </c>
      <c r="B27" s="118" t="s">
        <v>64</v>
      </c>
      <c r="C27" s="65" t="s">
        <v>54</v>
      </c>
      <c r="D27" s="76">
        <f>SUM(D26)</f>
        <v>23841.2</v>
      </c>
      <c r="E27" s="76">
        <f>SUM(E26)</f>
        <v>23841.2</v>
      </c>
      <c r="F27" s="76">
        <f>SUM(F26)</f>
        <v>11405.9</v>
      </c>
      <c r="G27" s="77">
        <f t="shared" si="0"/>
        <v>0.4784113215777729</v>
      </c>
      <c r="H27" s="71"/>
      <c r="I27" s="2"/>
      <c r="J27" s="2"/>
      <c r="K27" s="2"/>
      <c r="L27" s="2"/>
      <c r="M27" s="3"/>
      <c r="N27" s="2"/>
      <c r="O27" s="71"/>
    </row>
    <row r="28" spans="1:15" ht="42.75">
      <c r="A28" s="113" t="s">
        <v>66</v>
      </c>
      <c r="B28" s="118" t="s">
        <v>67</v>
      </c>
      <c r="C28" s="65" t="s">
        <v>62</v>
      </c>
      <c r="D28" s="76">
        <v>33760.5</v>
      </c>
      <c r="E28" s="76">
        <v>33760.5</v>
      </c>
      <c r="F28" s="76">
        <v>5719.8</v>
      </c>
      <c r="G28" s="77">
        <f t="shared" si="0"/>
        <v>0.1694228462256187</v>
      </c>
      <c r="H28" s="71" t="s">
        <v>68</v>
      </c>
      <c r="I28" s="52">
        <v>100</v>
      </c>
      <c r="J28" s="52">
        <v>100</v>
      </c>
      <c r="K28" s="52">
        <v>100</v>
      </c>
      <c r="L28" s="52">
        <v>100</v>
      </c>
      <c r="M28" s="52">
        <v>100</v>
      </c>
      <c r="N28" s="52">
        <v>100</v>
      </c>
      <c r="O28" s="4"/>
    </row>
    <row r="29" spans="1:15" ht="14.25">
      <c r="A29" s="113" t="s">
        <v>66</v>
      </c>
      <c r="B29" s="118" t="s">
        <v>67</v>
      </c>
      <c r="C29" s="65" t="s">
        <v>54</v>
      </c>
      <c r="D29" s="76">
        <f>SUM(D28)</f>
        <v>33760.5</v>
      </c>
      <c r="E29" s="76">
        <f>SUM(E28)</f>
        <v>33760.5</v>
      </c>
      <c r="F29" s="76">
        <f>SUM(F28)</f>
        <v>5719.8</v>
      </c>
      <c r="G29" s="77">
        <f t="shared" si="0"/>
        <v>0.1694228462256187</v>
      </c>
      <c r="H29" s="71"/>
      <c r="I29" s="52"/>
      <c r="J29" s="52"/>
      <c r="K29" s="52"/>
      <c r="L29" s="52"/>
      <c r="M29" s="5"/>
      <c r="N29" s="52"/>
      <c r="O29" s="71"/>
    </row>
    <row r="30" spans="1:15" ht="72.75" customHeight="1">
      <c r="A30" s="113" t="s">
        <v>69</v>
      </c>
      <c r="B30" s="118" t="s">
        <v>335</v>
      </c>
      <c r="C30" s="134" t="s">
        <v>62</v>
      </c>
      <c r="D30" s="173">
        <v>206902.9</v>
      </c>
      <c r="E30" s="173">
        <v>208902.9</v>
      </c>
      <c r="F30" s="173">
        <v>92358.2</v>
      </c>
      <c r="G30" s="182">
        <f t="shared" si="0"/>
        <v>0.4421106648112592</v>
      </c>
      <c r="H30" s="1" t="s">
        <v>419</v>
      </c>
      <c r="I30" s="31">
        <v>95</v>
      </c>
      <c r="J30" s="31">
        <v>100</v>
      </c>
      <c r="K30" s="31">
        <v>95</v>
      </c>
      <c r="L30" s="78" t="s">
        <v>453</v>
      </c>
      <c r="M30" s="31" t="s">
        <v>453</v>
      </c>
      <c r="N30" s="31">
        <v>95</v>
      </c>
      <c r="O30" s="1" t="s">
        <v>452</v>
      </c>
    </row>
    <row r="31" spans="1:15" ht="60" customHeight="1">
      <c r="A31" s="113"/>
      <c r="B31" s="118"/>
      <c r="C31" s="149"/>
      <c r="D31" s="174"/>
      <c r="E31" s="174"/>
      <c r="F31" s="174"/>
      <c r="G31" s="183"/>
      <c r="H31" s="71" t="s">
        <v>73</v>
      </c>
      <c r="I31" s="2">
        <v>10.5</v>
      </c>
      <c r="J31" s="2">
        <v>20.29</v>
      </c>
      <c r="K31" s="2">
        <v>11</v>
      </c>
      <c r="L31" s="78" t="s">
        <v>453</v>
      </c>
      <c r="M31" s="31" t="s">
        <v>453</v>
      </c>
      <c r="N31" s="2">
        <v>11.5</v>
      </c>
      <c r="O31" s="1" t="s">
        <v>452</v>
      </c>
    </row>
    <row r="32" spans="1:15" ht="60" customHeight="1">
      <c r="A32" s="113"/>
      <c r="B32" s="118"/>
      <c r="C32" s="61" t="s">
        <v>52</v>
      </c>
      <c r="D32" s="79">
        <v>1000</v>
      </c>
      <c r="E32" s="79">
        <v>1000</v>
      </c>
      <c r="F32" s="79">
        <v>1000</v>
      </c>
      <c r="G32" s="80"/>
      <c r="H32" s="71"/>
      <c r="I32" s="2"/>
      <c r="J32" s="2"/>
      <c r="K32" s="2"/>
      <c r="L32" s="31"/>
      <c r="M32" s="31"/>
      <c r="N32" s="2"/>
      <c r="O32" s="4"/>
    </row>
    <row r="33" spans="1:15" ht="20.25" customHeight="1">
      <c r="A33" s="113" t="s">
        <v>69</v>
      </c>
      <c r="B33" s="118" t="s">
        <v>70</v>
      </c>
      <c r="C33" s="65" t="s">
        <v>54</v>
      </c>
      <c r="D33" s="76">
        <f>D30+D32</f>
        <v>207902.9</v>
      </c>
      <c r="E33" s="76">
        <f>E30+E32</f>
        <v>209902.9</v>
      </c>
      <c r="F33" s="76">
        <f>F30+F32</f>
        <v>93358.2</v>
      </c>
      <c r="G33" s="77">
        <f t="shared" si="0"/>
        <v>0.44476850962992887</v>
      </c>
      <c r="H33" s="71"/>
      <c r="I33" s="2"/>
      <c r="J33" s="2"/>
      <c r="K33" s="2"/>
      <c r="L33" s="2"/>
      <c r="M33" s="3"/>
      <c r="N33" s="2"/>
      <c r="O33" s="71"/>
    </row>
    <row r="34" spans="1:15" ht="43.5" customHeight="1">
      <c r="A34" s="113" t="s">
        <v>71</v>
      </c>
      <c r="B34" s="118" t="s">
        <v>336</v>
      </c>
      <c r="C34" s="65" t="s">
        <v>62</v>
      </c>
      <c r="D34" s="76">
        <v>70295.7</v>
      </c>
      <c r="E34" s="76">
        <v>71354</v>
      </c>
      <c r="F34" s="76">
        <v>46917.6</v>
      </c>
      <c r="G34" s="77">
        <f t="shared" si="0"/>
        <v>0.65753286431034</v>
      </c>
      <c r="H34" s="71" t="s">
        <v>76</v>
      </c>
      <c r="I34" s="31">
        <v>100</v>
      </c>
      <c r="J34" s="31">
        <v>100</v>
      </c>
      <c r="K34" s="31">
        <v>100</v>
      </c>
      <c r="L34" s="31">
        <v>100</v>
      </c>
      <c r="M34" s="31">
        <f>L34/K34*100</f>
        <v>100</v>
      </c>
      <c r="N34" s="31">
        <v>100</v>
      </c>
      <c r="O34" s="71"/>
    </row>
    <row r="35" spans="1:15" ht="14.25">
      <c r="A35" s="113" t="s">
        <v>74</v>
      </c>
      <c r="B35" s="118" t="s">
        <v>75</v>
      </c>
      <c r="C35" s="65" t="s">
        <v>54</v>
      </c>
      <c r="D35" s="76">
        <v>70295.7</v>
      </c>
      <c r="E35" s="76">
        <v>71354</v>
      </c>
      <c r="F35" s="76">
        <v>46917.6</v>
      </c>
      <c r="G35" s="77">
        <f t="shared" si="0"/>
        <v>0.65753286431034</v>
      </c>
      <c r="H35" s="71"/>
      <c r="I35" s="2"/>
      <c r="J35" s="2"/>
      <c r="K35" s="2"/>
      <c r="L35" s="2"/>
      <c r="M35" s="3"/>
      <c r="N35" s="2"/>
      <c r="O35" s="71"/>
    </row>
    <row r="36" spans="1:15" ht="71.25" customHeight="1">
      <c r="A36" s="113" t="s">
        <v>74</v>
      </c>
      <c r="B36" s="118" t="s">
        <v>78</v>
      </c>
      <c r="C36" s="65" t="s">
        <v>52</v>
      </c>
      <c r="D36" s="76">
        <v>135114.1</v>
      </c>
      <c r="E36" s="76">
        <v>135114.1</v>
      </c>
      <c r="F36" s="76">
        <v>87114.7</v>
      </c>
      <c r="G36" s="77">
        <f t="shared" si="0"/>
        <v>0.6447491416513894</v>
      </c>
      <c r="H36" s="71" t="s">
        <v>79</v>
      </c>
      <c r="I36" s="2">
        <v>100</v>
      </c>
      <c r="J36" s="2">
        <v>100</v>
      </c>
      <c r="K36" s="2">
        <v>100</v>
      </c>
      <c r="L36" s="2">
        <v>100</v>
      </c>
      <c r="M36" s="31">
        <f>L36/K36*100</f>
        <v>100</v>
      </c>
      <c r="N36" s="2">
        <v>100</v>
      </c>
      <c r="O36" s="4"/>
    </row>
    <row r="37" spans="1:15" ht="27.75" customHeight="1">
      <c r="A37" s="113" t="s">
        <v>77</v>
      </c>
      <c r="B37" s="118" t="s">
        <v>78</v>
      </c>
      <c r="C37" s="65" t="s">
        <v>54</v>
      </c>
      <c r="D37" s="76">
        <f>SUM(D36)</f>
        <v>135114.1</v>
      </c>
      <c r="E37" s="76">
        <f>SUM(E36)</f>
        <v>135114.1</v>
      </c>
      <c r="F37" s="76">
        <f>SUM(F36)</f>
        <v>87114.7</v>
      </c>
      <c r="G37" s="77">
        <f t="shared" si="0"/>
        <v>0.6447491416513894</v>
      </c>
      <c r="H37" s="71"/>
      <c r="I37" s="2"/>
      <c r="J37" s="2"/>
      <c r="K37" s="2"/>
      <c r="L37" s="2"/>
      <c r="M37" s="3"/>
      <c r="N37" s="2"/>
      <c r="O37" s="71"/>
    </row>
    <row r="38" spans="1:15" ht="59.25" customHeight="1">
      <c r="A38" s="113" t="s">
        <v>77</v>
      </c>
      <c r="B38" s="118" t="s">
        <v>81</v>
      </c>
      <c r="C38" s="65" t="s">
        <v>62</v>
      </c>
      <c r="D38" s="76">
        <v>50000</v>
      </c>
      <c r="E38" s="76">
        <v>50000</v>
      </c>
      <c r="F38" s="76">
        <v>2275.8</v>
      </c>
      <c r="G38" s="77">
        <f t="shared" si="0"/>
        <v>0.045516</v>
      </c>
      <c r="H38" s="71" t="s">
        <v>420</v>
      </c>
      <c r="I38" s="2">
        <v>100</v>
      </c>
      <c r="J38" s="2">
        <v>100</v>
      </c>
      <c r="K38" s="2">
        <v>100</v>
      </c>
      <c r="L38" s="78" t="s">
        <v>453</v>
      </c>
      <c r="M38" s="31" t="s">
        <v>453</v>
      </c>
      <c r="N38" s="2">
        <v>100</v>
      </c>
      <c r="O38" s="1" t="s">
        <v>452</v>
      </c>
    </row>
    <row r="39" spans="1:15" ht="22.5" customHeight="1">
      <c r="A39" s="113" t="s">
        <v>80</v>
      </c>
      <c r="B39" s="118" t="s">
        <v>81</v>
      </c>
      <c r="C39" s="65" t="s">
        <v>54</v>
      </c>
      <c r="D39" s="76">
        <f>SUM(D38)</f>
        <v>50000</v>
      </c>
      <c r="E39" s="76">
        <f>SUM(E38)</f>
        <v>50000</v>
      </c>
      <c r="F39" s="76">
        <f>SUM(F38)</f>
        <v>2275.8</v>
      </c>
      <c r="G39" s="77">
        <f t="shared" si="0"/>
        <v>0.045516</v>
      </c>
      <c r="H39" s="71"/>
      <c r="I39" s="2"/>
      <c r="J39" s="2"/>
      <c r="K39" s="2"/>
      <c r="L39" s="2"/>
      <c r="M39" s="3"/>
      <c r="N39" s="2"/>
      <c r="O39" s="71"/>
    </row>
    <row r="40" spans="1:15" ht="57">
      <c r="A40" s="113" t="s">
        <v>80</v>
      </c>
      <c r="B40" s="118" t="s">
        <v>83</v>
      </c>
      <c r="C40" s="65" t="s">
        <v>62</v>
      </c>
      <c r="D40" s="76">
        <v>33835.7</v>
      </c>
      <c r="E40" s="76">
        <v>33835.7</v>
      </c>
      <c r="F40" s="76">
        <v>10981.4</v>
      </c>
      <c r="G40" s="77">
        <f t="shared" si="0"/>
        <v>0.3245506964537456</v>
      </c>
      <c r="H40" s="71" t="s">
        <v>84</v>
      </c>
      <c r="I40" s="2">
        <v>100</v>
      </c>
      <c r="J40" s="2">
        <v>100</v>
      </c>
      <c r="K40" s="2">
        <v>100</v>
      </c>
      <c r="L40" s="2">
        <v>100</v>
      </c>
      <c r="M40" s="2">
        <v>100</v>
      </c>
      <c r="N40" s="2">
        <v>100</v>
      </c>
      <c r="O40" s="4"/>
    </row>
    <row r="41" spans="1:15" ht="42.75">
      <c r="A41" s="113" t="s">
        <v>82</v>
      </c>
      <c r="B41" s="118" t="s">
        <v>83</v>
      </c>
      <c r="C41" s="65" t="s">
        <v>52</v>
      </c>
      <c r="D41" s="76">
        <v>75.1</v>
      </c>
      <c r="E41" s="76">
        <v>90.2</v>
      </c>
      <c r="F41" s="76">
        <v>90.1</v>
      </c>
      <c r="G41" s="77">
        <f t="shared" si="0"/>
        <v>0.998891352549889</v>
      </c>
      <c r="H41" s="71"/>
      <c r="I41" s="2"/>
      <c r="J41" s="2"/>
      <c r="K41" s="2"/>
      <c r="L41" s="2"/>
      <c r="M41" s="3"/>
      <c r="N41" s="2"/>
      <c r="O41" s="71"/>
    </row>
    <row r="42" spans="1:15" ht="14.25">
      <c r="A42" s="113" t="s">
        <v>82</v>
      </c>
      <c r="B42" s="118" t="s">
        <v>83</v>
      </c>
      <c r="C42" s="65" t="s">
        <v>54</v>
      </c>
      <c r="D42" s="76">
        <f>SUM(D40:D41)</f>
        <v>33910.799999999996</v>
      </c>
      <c r="E42" s="76">
        <f>SUM(E40:E41)</f>
        <v>33925.899999999994</v>
      </c>
      <c r="F42" s="76">
        <f>SUM(F40:F41)</f>
        <v>11071.5</v>
      </c>
      <c r="G42" s="77">
        <f t="shared" si="0"/>
        <v>0.3263435900005601</v>
      </c>
      <c r="H42" s="71"/>
      <c r="I42" s="2"/>
      <c r="J42" s="2"/>
      <c r="K42" s="2"/>
      <c r="L42" s="2"/>
      <c r="M42" s="3"/>
      <c r="N42" s="2"/>
      <c r="O42" s="71"/>
    </row>
    <row r="43" spans="1:15" ht="57">
      <c r="A43" s="113" t="s">
        <v>82</v>
      </c>
      <c r="B43" s="118" t="s">
        <v>86</v>
      </c>
      <c r="C43" s="65" t="s">
        <v>52</v>
      </c>
      <c r="D43" s="76">
        <v>150417.8</v>
      </c>
      <c r="E43" s="76">
        <v>150417.8</v>
      </c>
      <c r="F43" s="76">
        <v>144864.8</v>
      </c>
      <c r="G43" s="77">
        <f t="shared" si="0"/>
        <v>0.96308282663355</v>
      </c>
      <c r="H43" s="71" t="s">
        <v>87</v>
      </c>
      <c r="I43" s="81">
        <v>100</v>
      </c>
      <c r="J43" s="81">
        <v>100</v>
      </c>
      <c r="K43" s="81">
        <v>100</v>
      </c>
      <c r="L43" s="81">
        <v>100</v>
      </c>
      <c r="M43" s="81">
        <f>L43/K43*100</f>
        <v>100</v>
      </c>
      <c r="N43" s="81">
        <v>100</v>
      </c>
      <c r="O43" s="71"/>
    </row>
    <row r="44" spans="1:15" ht="14.25">
      <c r="A44" s="113" t="s">
        <v>85</v>
      </c>
      <c r="B44" s="118" t="s">
        <v>86</v>
      </c>
      <c r="C44" s="65" t="s">
        <v>54</v>
      </c>
      <c r="D44" s="76">
        <f>SUM(D43)</f>
        <v>150417.8</v>
      </c>
      <c r="E44" s="76">
        <f>SUM(E43)</f>
        <v>150417.8</v>
      </c>
      <c r="F44" s="76">
        <f>SUM(F43)</f>
        <v>144864.8</v>
      </c>
      <c r="G44" s="77">
        <f t="shared" si="0"/>
        <v>0.96308282663355</v>
      </c>
      <c r="H44" s="71"/>
      <c r="I44" s="2"/>
      <c r="J44" s="2"/>
      <c r="K44" s="2"/>
      <c r="L44" s="2"/>
      <c r="M44" s="3"/>
      <c r="N44" s="2"/>
      <c r="O44" s="71"/>
    </row>
    <row r="45" spans="1:15" ht="114">
      <c r="A45" s="113" t="s">
        <v>88</v>
      </c>
      <c r="B45" s="142" t="s">
        <v>91</v>
      </c>
      <c r="C45" s="65" t="s">
        <v>62</v>
      </c>
      <c r="D45" s="76">
        <v>2019.8</v>
      </c>
      <c r="E45" s="76">
        <v>2019.8</v>
      </c>
      <c r="F45" s="76">
        <v>450.8</v>
      </c>
      <c r="G45" s="77">
        <f t="shared" si="0"/>
        <v>0.22319041489256364</v>
      </c>
      <c r="H45" s="71" t="s">
        <v>384</v>
      </c>
      <c r="I45" s="2">
        <v>100</v>
      </c>
      <c r="J45" s="2">
        <v>100</v>
      </c>
      <c r="K45" s="2">
        <v>100</v>
      </c>
      <c r="L45" s="2">
        <v>100</v>
      </c>
      <c r="M45" s="81">
        <f>L45/K45*100</f>
        <v>100</v>
      </c>
      <c r="N45" s="2">
        <v>100</v>
      </c>
      <c r="O45" s="4"/>
    </row>
    <row r="46" spans="1:15" ht="14.25">
      <c r="A46" s="113" t="s">
        <v>90</v>
      </c>
      <c r="B46" s="142" t="s">
        <v>91</v>
      </c>
      <c r="C46" s="65" t="s">
        <v>54</v>
      </c>
      <c r="D46" s="76">
        <f>SUM(D45)</f>
        <v>2019.8</v>
      </c>
      <c r="E46" s="76">
        <f>SUM(E45)</f>
        <v>2019.8</v>
      </c>
      <c r="F46" s="76">
        <f>SUM(F45)</f>
        <v>450.8</v>
      </c>
      <c r="G46" s="77">
        <f t="shared" si="0"/>
        <v>0.22319041489256364</v>
      </c>
      <c r="H46" s="71"/>
      <c r="I46" s="2"/>
      <c r="J46" s="2"/>
      <c r="K46" s="2"/>
      <c r="L46" s="2"/>
      <c r="M46" s="3"/>
      <c r="N46" s="2"/>
      <c r="O46" s="71"/>
    </row>
    <row r="47" spans="1:15" ht="42.75">
      <c r="A47" s="113" t="s">
        <v>92</v>
      </c>
      <c r="B47" s="118" t="s">
        <v>95</v>
      </c>
      <c r="C47" s="65" t="s">
        <v>52</v>
      </c>
      <c r="D47" s="76">
        <v>64633.9</v>
      </c>
      <c r="E47" s="76">
        <v>64633.9</v>
      </c>
      <c r="F47" s="76">
        <v>34272</v>
      </c>
      <c r="G47" s="77">
        <f t="shared" si="0"/>
        <v>0.5302480586812802</v>
      </c>
      <c r="H47" s="71" t="s">
        <v>385</v>
      </c>
      <c r="I47" s="2">
        <v>100</v>
      </c>
      <c r="J47" s="2">
        <v>100</v>
      </c>
      <c r="K47" s="2">
        <v>100</v>
      </c>
      <c r="L47" s="2">
        <v>100</v>
      </c>
      <c r="M47" s="81">
        <f>L47/K47*100</f>
        <v>100</v>
      </c>
      <c r="N47" s="2">
        <v>100</v>
      </c>
      <c r="O47" s="71"/>
    </row>
    <row r="48" spans="1:15" ht="21" customHeight="1">
      <c r="A48" s="113" t="s">
        <v>94</v>
      </c>
      <c r="B48" s="118" t="s">
        <v>95</v>
      </c>
      <c r="C48" s="65" t="s">
        <v>54</v>
      </c>
      <c r="D48" s="76">
        <f>SUM(D47)</f>
        <v>64633.9</v>
      </c>
      <c r="E48" s="76">
        <f>SUM(E47)</f>
        <v>64633.9</v>
      </c>
      <c r="F48" s="76">
        <f>SUM(F47)</f>
        <v>34272</v>
      </c>
      <c r="G48" s="77">
        <f t="shared" si="0"/>
        <v>0.5302480586812802</v>
      </c>
      <c r="H48" s="71"/>
      <c r="I48" s="2"/>
      <c r="J48" s="2"/>
      <c r="K48" s="2"/>
      <c r="L48" s="2"/>
      <c r="M48" s="3"/>
      <c r="N48" s="2"/>
      <c r="O48" s="71"/>
    </row>
    <row r="49" spans="1:15" ht="28.5">
      <c r="A49" s="60" t="s">
        <v>96</v>
      </c>
      <c r="B49" s="65" t="s">
        <v>98</v>
      </c>
      <c r="C49" s="65"/>
      <c r="D49" s="2"/>
      <c r="E49" s="2"/>
      <c r="F49" s="2"/>
      <c r="G49" s="8"/>
      <c r="H49" s="71"/>
      <c r="I49" s="2"/>
      <c r="J49" s="2"/>
      <c r="K49" s="2"/>
      <c r="L49" s="2"/>
      <c r="M49" s="3"/>
      <c r="N49" s="2"/>
      <c r="O49" s="71"/>
    </row>
    <row r="50" spans="1:15" ht="39.75" customHeight="1">
      <c r="A50" s="60" t="s">
        <v>99</v>
      </c>
      <c r="B50" s="111" t="s">
        <v>100</v>
      </c>
      <c r="C50" s="112"/>
      <c r="D50" s="112"/>
      <c r="E50" s="112"/>
      <c r="F50" s="112"/>
      <c r="G50" s="112"/>
      <c r="H50" s="112"/>
      <c r="I50" s="112"/>
      <c r="J50" s="112"/>
      <c r="K50" s="112"/>
      <c r="L50" s="112"/>
      <c r="M50" s="112"/>
      <c r="N50" s="112"/>
      <c r="O50" s="117"/>
    </row>
    <row r="51" spans="1:15" ht="57" customHeight="1">
      <c r="A51" s="113" t="s">
        <v>101</v>
      </c>
      <c r="B51" s="118" t="s">
        <v>102</v>
      </c>
      <c r="C51" s="65" t="s">
        <v>62</v>
      </c>
      <c r="D51" s="28">
        <v>55275.5</v>
      </c>
      <c r="E51" s="28">
        <v>55275.5</v>
      </c>
      <c r="F51" s="76">
        <v>23153.3</v>
      </c>
      <c r="G51" s="24">
        <f>F51/E51</f>
        <v>0.4188709283498114</v>
      </c>
      <c r="H51" s="71" t="s">
        <v>522</v>
      </c>
      <c r="I51" s="2">
        <v>100</v>
      </c>
      <c r="J51" s="2">
        <v>100</v>
      </c>
      <c r="K51" s="2">
        <v>100</v>
      </c>
      <c r="L51" s="2">
        <v>100</v>
      </c>
      <c r="M51" s="81">
        <f>L51/K51*100</f>
        <v>100</v>
      </c>
      <c r="N51" s="2">
        <v>100</v>
      </c>
      <c r="O51" s="71"/>
    </row>
    <row r="52" spans="1:15" ht="14.25">
      <c r="A52" s="113" t="s">
        <v>101</v>
      </c>
      <c r="B52" s="118" t="s">
        <v>102</v>
      </c>
      <c r="C52" s="65" t="s">
        <v>54</v>
      </c>
      <c r="D52" s="28">
        <v>55275.5</v>
      </c>
      <c r="E52" s="28">
        <v>55275.5</v>
      </c>
      <c r="F52" s="76">
        <v>23153.3</v>
      </c>
      <c r="G52" s="24">
        <f aca="true" t="shared" si="1" ref="G52:G57">F52/E52</f>
        <v>0.4188709283498114</v>
      </c>
      <c r="H52" s="71"/>
      <c r="I52" s="2"/>
      <c r="J52" s="2"/>
      <c r="K52" s="2"/>
      <c r="L52" s="2"/>
      <c r="M52" s="3"/>
      <c r="N52" s="2"/>
      <c r="O52" s="71"/>
    </row>
    <row r="53" spans="1:15" ht="14.25">
      <c r="A53" s="113"/>
      <c r="B53" s="118" t="s">
        <v>103</v>
      </c>
      <c r="C53" s="65"/>
      <c r="D53" s="2"/>
      <c r="E53" s="2"/>
      <c r="F53" s="2"/>
      <c r="G53" s="3"/>
      <c r="H53" s="71"/>
      <c r="I53" s="2"/>
      <c r="J53" s="2"/>
      <c r="K53" s="2"/>
      <c r="L53" s="2"/>
      <c r="M53" s="3"/>
      <c r="N53" s="2"/>
      <c r="O53" s="71"/>
    </row>
    <row r="54" spans="1:15" ht="42.75">
      <c r="A54" s="113"/>
      <c r="B54" s="118" t="s">
        <v>103</v>
      </c>
      <c r="C54" s="65" t="s">
        <v>52</v>
      </c>
      <c r="D54" s="2">
        <f>D18+D20+D22+D36+D43+D47+D32+D41</f>
        <v>3684256.3</v>
      </c>
      <c r="E54" s="2">
        <f>E18+E20+E22+E36+E43+E47+E32+E41</f>
        <v>3684271.4</v>
      </c>
      <c r="F54" s="2">
        <f>F18+F20+F22+F36+F43+F47+F32+F41</f>
        <v>1695399.7000000002</v>
      </c>
      <c r="G54" s="3">
        <f>F54/E54</f>
        <v>0.46017231521000335</v>
      </c>
      <c r="H54" s="71"/>
      <c r="I54" s="2"/>
      <c r="J54" s="2"/>
      <c r="K54" s="2"/>
      <c r="L54" s="2"/>
      <c r="M54" s="3"/>
      <c r="N54" s="2"/>
      <c r="O54" s="71"/>
    </row>
    <row r="55" spans="1:15" ht="42.75">
      <c r="A55" s="113"/>
      <c r="B55" s="118" t="s">
        <v>103</v>
      </c>
      <c r="C55" s="65" t="s">
        <v>62</v>
      </c>
      <c r="D55" s="2">
        <f>D24+D26+D28+D30+D34+D38+D40+D45+D52</f>
        <v>482645.2</v>
      </c>
      <c r="E55" s="2">
        <f>E24+E26+E28+E30+E34+E38+E40+E45+E52</f>
        <v>485703.5</v>
      </c>
      <c r="F55" s="2">
        <f>SUM(F51,F45,F40,F38,F34,F30,F28,F26,F24)</f>
        <v>194974.69999999995</v>
      </c>
      <c r="G55" s="3">
        <f t="shared" si="1"/>
        <v>0.40142741404992954</v>
      </c>
      <c r="H55" s="71"/>
      <c r="I55" s="2"/>
      <c r="J55" s="2"/>
      <c r="K55" s="2"/>
      <c r="L55" s="2"/>
      <c r="M55" s="3"/>
      <c r="N55" s="2"/>
      <c r="O55" s="71"/>
    </row>
    <row r="56" spans="1:15" ht="42.75">
      <c r="A56" s="113"/>
      <c r="B56" s="118" t="s">
        <v>103</v>
      </c>
      <c r="C56" s="65" t="s">
        <v>329</v>
      </c>
      <c r="D56" s="2">
        <f>SUM(D41)</f>
        <v>75.1</v>
      </c>
      <c r="E56" s="2">
        <f>SUM(E41)</f>
        <v>90.2</v>
      </c>
      <c r="F56" s="2">
        <f>SUM(F41)</f>
        <v>90.1</v>
      </c>
      <c r="G56" s="3">
        <f t="shared" si="1"/>
        <v>0.998891352549889</v>
      </c>
      <c r="H56" s="71"/>
      <c r="I56" s="2"/>
      <c r="J56" s="2"/>
      <c r="K56" s="2"/>
      <c r="L56" s="2"/>
      <c r="M56" s="3"/>
      <c r="N56" s="2"/>
      <c r="O56" s="71"/>
    </row>
    <row r="57" spans="1:15" ht="14.25">
      <c r="A57" s="113"/>
      <c r="B57" s="118" t="s">
        <v>103</v>
      </c>
      <c r="C57" s="65" t="s">
        <v>54</v>
      </c>
      <c r="D57" s="2">
        <f>SUM(D54:D56)</f>
        <v>4166976.6</v>
      </c>
      <c r="E57" s="2">
        <f>SUM(E54:E56)</f>
        <v>4170065.1</v>
      </c>
      <c r="F57" s="2">
        <f>SUM(F54:F56)</f>
        <v>1890464.5000000002</v>
      </c>
      <c r="G57" s="3">
        <f t="shared" si="1"/>
        <v>0.45334172361002234</v>
      </c>
      <c r="H57" s="71"/>
      <c r="I57" s="2"/>
      <c r="J57" s="2"/>
      <c r="K57" s="2"/>
      <c r="L57" s="2"/>
      <c r="M57" s="3"/>
      <c r="N57" s="2"/>
      <c r="O57" s="71"/>
    </row>
    <row r="58" spans="1:15" ht="14.25">
      <c r="A58" s="60" t="s">
        <v>104</v>
      </c>
      <c r="B58" s="111" t="s">
        <v>105</v>
      </c>
      <c r="C58" s="112"/>
      <c r="D58" s="112"/>
      <c r="E58" s="112"/>
      <c r="F58" s="112"/>
      <c r="G58" s="112"/>
      <c r="H58" s="112"/>
      <c r="I58" s="112"/>
      <c r="J58" s="112"/>
      <c r="K58" s="112"/>
      <c r="L58" s="112"/>
      <c r="M58" s="112"/>
      <c r="N58" s="112"/>
      <c r="O58" s="117"/>
    </row>
    <row r="59" spans="1:15" ht="14.25">
      <c r="A59" s="18" t="s">
        <v>106</v>
      </c>
      <c r="B59" s="135" t="s">
        <v>107</v>
      </c>
      <c r="C59" s="112"/>
      <c r="D59" s="112"/>
      <c r="E59" s="112"/>
      <c r="F59" s="112"/>
      <c r="G59" s="112"/>
      <c r="H59" s="112"/>
      <c r="I59" s="112"/>
      <c r="J59" s="112"/>
      <c r="K59" s="112"/>
      <c r="L59" s="112"/>
      <c r="M59" s="112"/>
      <c r="N59" s="112"/>
      <c r="O59" s="117"/>
    </row>
    <row r="60" spans="1:15" ht="14.25">
      <c r="A60" s="60" t="s">
        <v>108</v>
      </c>
      <c r="B60" s="111" t="s">
        <v>109</v>
      </c>
      <c r="C60" s="112"/>
      <c r="D60" s="112"/>
      <c r="E60" s="112"/>
      <c r="F60" s="112"/>
      <c r="G60" s="112"/>
      <c r="H60" s="112"/>
      <c r="I60" s="112"/>
      <c r="J60" s="112"/>
      <c r="K60" s="112"/>
      <c r="L60" s="112"/>
      <c r="M60" s="112"/>
      <c r="N60" s="112"/>
      <c r="O60" s="117"/>
    </row>
    <row r="61" spans="1:15" ht="14.25">
      <c r="A61" s="60" t="s">
        <v>110</v>
      </c>
      <c r="B61" s="111" t="s">
        <v>111</v>
      </c>
      <c r="C61" s="112"/>
      <c r="D61" s="112"/>
      <c r="E61" s="112"/>
      <c r="F61" s="112"/>
      <c r="G61" s="112"/>
      <c r="H61" s="112"/>
      <c r="I61" s="112"/>
      <c r="J61" s="112"/>
      <c r="K61" s="112"/>
      <c r="L61" s="112"/>
      <c r="M61" s="112"/>
      <c r="N61" s="112"/>
      <c r="O61" s="117"/>
    </row>
    <row r="62" spans="1:15" ht="66.75" customHeight="1">
      <c r="A62" s="113" t="s">
        <v>112</v>
      </c>
      <c r="B62" s="118" t="s">
        <v>113</v>
      </c>
      <c r="C62" s="65" t="s">
        <v>62</v>
      </c>
      <c r="D62" s="28">
        <v>330.1</v>
      </c>
      <c r="E62" s="28">
        <v>330.1</v>
      </c>
      <c r="F62" s="28">
        <v>68.1</v>
      </c>
      <c r="G62" s="24">
        <f aca="true" t="shared" si="2" ref="G62:G94">F62/E62</f>
        <v>0.20630112087246286</v>
      </c>
      <c r="H62" s="172" t="s">
        <v>455</v>
      </c>
      <c r="I62" s="164" t="s">
        <v>418</v>
      </c>
      <c r="J62" s="165">
        <v>6.2</v>
      </c>
      <c r="K62" s="165" t="s">
        <v>422</v>
      </c>
      <c r="L62" s="165">
        <v>4.5</v>
      </c>
      <c r="M62" s="139">
        <v>104.5</v>
      </c>
      <c r="N62" s="165" t="s">
        <v>418</v>
      </c>
      <c r="O62" s="103"/>
    </row>
    <row r="63" spans="1:15" ht="14.25">
      <c r="A63" s="113" t="s">
        <v>112</v>
      </c>
      <c r="B63" s="118" t="s">
        <v>113</v>
      </c>
      <c r="C63" s="65" t="s">
        <v>54</v>
      </c>
      <c r="D63" s="28">
        <f>SUM(D62)</f>
        <v>330.1</v>
      </c>
      <c r="E63" s="28">
        <f>SUM(E62)</f>
        <v>330.1</v>
      </c>
      <c r="F63" s="28">
        <f>SUM(F62)</f>
        <v>68.1</v>
      </c>
      <c r="G63" s="24">
        <f t="shared" si="2"/>
        <v>0.20630112087246286</v>
      </c>
      <c r="H63" s="172"/>
      <c r="I63" s="164"/>
      <c r="J63" s="166"/>
      <c r="K63" s="166"/>
      <c r="L63" s="166"/>
      <c r="M63" s="140"/>
      <c r="N63" s="166"/>
      <c r="O63" s="124"/>
    </row>
    <row r="64" spans="1:15" ht="72" customHeight="1">
      <c r="A64" s="113" t="s">
        <v>114</v>
      </c>
      <c r="B64" s="118" t="s">
        <v>115</v>
      </c>
      <c r="C64" s="65" t="s">
        <v>62</v>
      </c>
      <c r="D64" s="28">
        <v>3976873.4</v>
      </c>
      <c r="E64" s="28">
        <v>3976873.4</v>
      </c>
      <c r="F64" s="28">
        <v>1709349.9</v>
      </c>
      <c r="G64" s="24">
        <f t="shared" si="2"/>
        <v>0.429822558595906</v>
      </c>
      <c r="H64" s="172"/>
      <c r="I64" s="164"/>
      <c r="J64" s="166"/>
      <c r="K64" s="166"/>
      <c r="L64" s="166"/>
      <c r="M64" s="140"/>
      <c r="N64" s="166"/>
      <c r="O64" s="124"/>
    </row>
    <row r="65" spans="1:15" ht="14.25">
      <c r="A65" s="113" t="s">
        <v>114</v>
      </c>
      <c r="B65" s="118" t="s">
        <v>115</v>
      </c>
      <c r="C65" s="65" t="s">
        <v>54</v>
      </c>
      <c r="D65" s="28">
        <f>SUM(D64)</f>
        <v>3976873.4</v>
      </c>
      <c r="E65" s="28">
        <f>SUM(E64)</f>
        <v>3976873.4</v>
      </c>
      <c r="F65" s="28">
        <f>SUM(F64)</f>
        <v>1709349.9</v>
      </c>
      <c r="G65" s="24">
        <f t="shared" si="2"/>
        <v>0.429822558595906</v>
      </c>
      <c r="H65" s="172"/>
      <c r="I65" s="164"/>
      <c r="J65" s="166"/>
      <c r="K65" s="166"/>
      <c r="L65" s="166"/>
      <c r="M65" s="140"/>
      <c r="N65" s="166"/>
      <c r="O65" s="124"/>
    </row>
    <row r="66" spans="1:15" ht="77.25" customHeight="1">
      <c r="A66" s="113" t="s">
        <v>116</v>
      </c>
      <c r="B66" s="118" t="s">
        <v>117</v>
      </c>
      <c r="C66" s="65" t="s">
        <v>62</v>
      </c>
      <c r="D66" s="28">
        <v>20369.5</v>
      </c>
      <c r="E66" s="28">
        <v>20369.5</v>
      </c>
      <c r="F66" s="28">
        <v>10033.7</v>
      </c>
      <c r="G66" s="24">
        <f t="shared" si="2"/>
        <v>0.4925845013377845</v>
      </c>
      <c r="H66" s="172"/>
      <c r="I66" s="164"/>
      <c r="J66" s="166"/>
      <c r="K66" s="166"/>
      <c r="L66" s="166"/>
      <c r="M66" s="140"/>
      <c r="N66" s="166"/>
      <c r="O66" s="124"/>
    </row>
    <row r="67" spans="1:15" ht="14.25">
      <c r="A67" s="113" t="s">
        <v>116</v>
      </c>
      <c r="B67" s="118" t="s">
        <v>117</v>
      </c>
      <c r="C67" s="65" t="s">
        <v>54</v>
      </c>
      <c r="D67" s="28">
        <f>SUM(D66)</f>
        <v>20369.5</v>
      </c>
      <c r="E67" s="28">
        <f>SUM(E66)</f>
        <v>20369.5</v>
      </c>
      <c r="F67" s="28">
        <f>SUM(F66)</f>
        <v>10033.7</v>
      </c>
      <c r="G67" s="24">
        <f t="shared" si="2"/>
        <v>0.4925845013377845</v>
      </c>
      <c r="H67" s="172"/>
      <c r="I67" s="164"/>
      <c r="J67" s="166"/>
      <c r="K67" s="166"/>
      <c r="L67" s="166"/>
      <c r="M67" s="140"/>
      <c r="N67" s="166"/>
      <c r="O67" s="124"/>
    </row>
    <row r="68" spans="1:15" ht="69.75" customHeight="1">
      <c r="A68" s="113" t="s">
        <v>118</v>
      </c>
      <c r="B68" s="118" t="s">
        <v>119</v>
      </c>
      <c r="C68" s="65" t="s">
        <v>62</v>
      </c>
      <c r="D68" s="28">
        <v>44162.5</v>
      </c>
      <c r="E68" s="28">
        <v>44162.5</v>
      </c>
      <c r="F68" s="28">
        <v>17162.9</v>
      </c>
      <c r="G68" s="24">
        <f t="shared" si="2"/>
        <v>0.3886306255307105</v>
      </c>
      <c r="H68" s="172"/>
      <c r="I68" s="164"/>
      <c r="J68" s="166"/>
      <c r="K68" s="166"/>
      <c r="L68" s="166"/>
      <c r="M68" s="140"/>
      <c r="N68" s="166"/>
      <c r="O68" s="124"/>
    </row>
    <row r="69" spans="1:15" ht="14.25">
      <c r="A69" s="113" t="s">
        <v>118</v>
      </c>
      <c r="B69" s="118" t="s">
        <v>119</v>
      </c>
      <c r="C69" s="65" t="s">
        <v>54</v>
      </c>
      <c r="D69" s="28">
        <f>SUM(D68)</f>
        <v>44162.5</v>
      </c>
      <c r="E69" s="28">
        <f>SUM(E68)</f>
        <v>44162.5</v>
      </c>
      <c r="F69" s="28">
        <f>SUM(F68)</f>
        <v>17162.9</v>
      </c>
      <c r="G69" s="24">
        <f t="shared" si="2"/>
        <v>0.3886306255307105</v>
      </c>
      <c r="H69" s="172"/>
      <c r="I69" s="164"/>
      <c r="J69" s="166"/>
      <c r="K69" s="166"/>
      <c r="L69" s="166"/>
      <c r="M69" s="140"/>
      <c r="N69" s="166"/>
      <c r="O69" s="124"/>
    </row>
    <row r="70" spans="1:15" ht="74.25" customHeight="1">
      <c r="A70" s="113" t="s">
        <v>120</v>
      </c>
      <c r="B70" s="118" t="s">
        <v>121</v>
      </c>
      <c r="C70" s="65" t="s">
        <v>62</v>
      </c>
      <c r="D70" s="28">
        <v>2767281</v>
      </c>
      <c r="E70" s="28">
        <v>2767281</v>
      </c>
      <c r="F70" s="28">
        <v>1314774.3</v>
      </c>
      <c r="G70" s="24">
        <f t="shared" si="2"/>
        <v>0.4751141282724812</v>
      </c>
      <c r="H70" s="172"/>
      <c r="I70" s="164"/>
      <c r="J70" s="166"/>
      <c r="K70" s="166"/>
      <c r="L70" s="166"/>
      <c r="M70" s="140"/>
      <c r="N70" s="166"/>
      <c r="O70" s="124"/>
    </row>
    <row r="71" spans="1:15" ht="14.25">
      <c r="A71" s="113" t="s">
        <v>120</v>
      </c>
      <c r="B71" s="118" t="s">
        <v>121</v>
      </c>
      <c r="C71" s="65" t="s">
        <v>54</v>
      </c>
      <c r="D71" s="28">
        <f>SUM(D70)</f>
        <v>2767281</v>
      </c>
      <c r="E71" s="28">
        <f>SUM(E70)</f>
        <v>2767281</v>
      </c>
      <c r="F71" s="28">
        <f>SUM(F70)</f>
        <v>1314774.3</v>
      </c>
      <c r="G71" s="24">
        <f t="shared" si="2"/>
        <v>0.4751141282724812</v>
      </c>
      <c r="H71" s="172"/>
      <c r="I71" s="164"/>
      <c r="J71" s="166"/>
      <c r="K71" s="166"/>
      <c r="L71" s="166"/>
      <c r="M71" s="140"/>
      <c r="N71" s="166"/>
      <c r="O71" s="124"/>
    </row>
    <row r="72" spans="1:15" ht="55.5" customHeight="1">
      <c r="A72" s="113" t="s">
        <v>122</v>
      </c>
      <c r="B72" s="118" t="s">
        <v>125</v>
      </c>
      <c r="C72" s="65" t="s">
        <v>62</v>
      </c>
      <c r="D72" s="28">
        <v>57118</v>
      </c>
      <c r="E72" s="28">
        <v>57118</v>
      </c>
      <c r="F72" s="28">
        <v>33758.5</v>
      </c>
      <c r="G72" s="24">
        <f t="shared" si="2"/>
        <v>0.5910308484190623</v>
      </c>
      <c r="H72" s="172"/>
      <c r="I72" s="164"/>
      <c r="J72" s="166"/>
      <c r="K72" s="166"/>
      <c r="L72" s="166"/>
      <c r="M72" s="140"/>
      <c r="N72" s="166"/>
      <c r="O72" s="124"/>
    </row>
    <row r="73" spans="1:15" ht="14.25">
      <c r="A73" s="113" t="s">
        <v>124</v>
      </c>
      <c r="B73" s="118" t="s">
        <v>125</v>
      </c>
      <c r="C73" s="65" t="s">
        <v>54</v>
      </c>
      <c r="D73" s="28">
        <f>SUM(D72)</f>
        <v>57118</v>
      </c>
      <c r="E73" s="28">
        <f>SUM(E72)</f>
        <v>57118</v>
      </c>
      <c r="F73" s="28">
        <f>SUM(F72)</f>
        <v>33758.5</v>
      </c>
      <c r="G73" s="24">
        <f t="shared" si="2"/>
        <v>0.5910308484190623</v>
      </c>
      <c r="H73" s="172"/>
      <c r="I73" s="164"/>
      <c r="J73" s="167"/>
      <c r="K73" s="167"/>
      <c r="L73" s="167"/>
      <c r="M73" s="141"/>
      <c r="N73" s="167"/>
      <c r="O73" s="104"/>
    </row>
    <row r="74" spans="1:15" ht="49.5" customHeight="1">
      <c r="A74" s="113" t="s">
        <v>124</v>
      </c>
      <c r="B74" s="118" t="s">
        <v>123</v>
      </c>
      <c r="C74" s="65" t="s">
        <v>62</v>
      </c>
      <c r="D74" s="28">
        <v>109353.5</v>
      </c>
      <c r="E74" s="28">
        <v>109353.5</v>
      </c>
      <c r="F74" s="28">
        <v>36704.33769</v>
      </c>
      <c r="G74" s="24">
        <f aca="true" t="shared" si="3" ref="G74:G81">F74/E74</f>
        <v>0.33564849492700277</v>
      </c>
      <c r="H74" s="190" t="s">
        <v>456</v>
      </c>
      <c r="I74" s="139">
        <v>95.5</v>
      </c>
      <c r="J74" s="139">
        <v>99.5</v>
      </c>
      <c r="K74" s="139">
        <v>96</v>
      </c>
      <c r="L74" s="139" t="s">
        <v>453</v>
      </c>
      <c r="M74" s="139" t="s">
        <v>453</v>
      </c>
      <c r="N74" s="139">
        <v>96.4</v>
      </c>
      <c r="O74" s="190" t="s">
        <v>589</v>
      </c>
    </row>
    <row r="75" spans="1:15" ht="13.5" customHeight="1">
      <c r="A75" s="113" t="s">
        <v>122</v>
      </c>
      <c r="B75" s="118" t="s">
        <v>123</v>
      </c>
      <c r="C75" s="65" t="s">
        <v>54</v>
      </c>
      <c r="D75" s="28">
        <v>109353.5</v>
      </c>
      <c r="E75" s="28">
        <v>109353.5</v>
      </c>
      <c r="F75" s="28">
        <v>36704.33769</v>
      </c>
      <c r="G75" s="24">
        <f t="shared" si="3"/>
        <v>0.33564849492700277</v>
      </c>
      <c r="H75" s="191"/>
      <c r="I75" s="140"/>
      <c r="J75" s="140"/>
      <c r="K75" s="140"/>
      <c r="L75" s="140"/>
      <c r="M75" s="140"/>
      <c r="N75" s="140"/>
      <c r="O75" s="191"/>
    </row>
    <row r="76" spans="1:15" ht="42.75">
      <c r="A76" s="113" t="s">
        <v>126</v>
      </c>
      <c r="B76" s="118" t="s">
        <v>127</v>
      </c>
      <c r="C76" s="65" t="s">
        <v>62</v>
      </c>
      <c r="D76" s="28">
        <v>168.6</v>
      </c>
      <c r="E76" s="28">
        <v>168.6</v>
      </c>
      <c r="F76" s="28">
        <v>47.16025</v>
      </c>
      <c r="G76" s="24">
        <f t="shared" si="3"/>
        <v>0.2797167852906287</v>
      </c>
      <c r="H76" s="191"/>
      <c r="I76" s="140"/>
      <c r="J76" s="140"/>
      <c r="K76" s="140"/>
      <c r="L76" s="140"/>
      <c r="M76" s="140"/>
      <c r="N76" s="140"/>
      <c r="O76" s="191"/>
    </row>
    <row r="77" spans="1:15" ht="27" customHeight="1">
      <c r="A77" s="113" t="s">
        <v>126</v>
      </c>
      <c r="B77" s="118" t="s">
        <v>127</v>
      </c>
      <c r="C77" s="65" t="s">
        <v>54</v>
      </c>
      <c r="D77" s="28">
        <v>168.6</v>
      </c>
      <c r="E77" s="28">
        <v>168.6</v>
      </c>
      <c r="F77" s="28">
        <v>47.16025</v>
      </c>
      <c r="G77" s="24">
        <f t="shared" si="3"/>
        <v>0.2797167852906287</v>
      </c>
      <c r="H77" s="191"/>
      <c r="I77" s="140"/>
      <c r="J77" s="140"/>
      <c r="K77" s="140"/>
      <c r="L77" s="140"/>
      <c r="M77" s="140"/>
      <c r="N77" s="140"/>
      <c r="O77" s="191"/>
    </row>
    <row r="78" spans="1:15" ht="42.75">
      <c r="A78" s="113" t="s">
        <v>128</v>
      </c>
      <c r="B78" s="118" t="s">
        <v>129</v>
      </c>
      <c r="C78" s="65" t="s">
        <v>62</v>
      </c>
      <c r="D78" s="28">
        <v>1023</v>
      </c>
      <c r="E78" s="28">
        <v>1023</v>
      </c>
      <c r="F78" s="28">
        <v>267.34833000000003</v>
      </c>
      <c r="G78" s="24">
        <f t="shared" si="3"/>
        <v>0.2613375659824047</v>
      </c>
      <c r="H78" s="191"/>
      <c r="I78" s="140"/>
      <c r="J78" s="140"/>
      <c r="K78" s="140"/>
      <c r="L78" s="140"/>
      <c r="M78" s="140"/>
      <c r="N78" s="140"/>
      <c r="O78" s="191"/>
    </row>
    <row r="79" spans="1:15" ht="14.25">
      <c r="A79" s="113" t="s">
        <v>128</v>
      </c>
      <c r="B79" s="118" t="s">
        <v>129</v>
      </c>
      <c r="C79" s="65" t="s">
        <v>54</v>
      </c>
      <c r="D79" s="28">
        <v>1023</v>
      </c>
      <c r="E79" s="28">
        <v>1023</v>
      </c>
      <c r="F79" s="28">
        <v>267.34833000000003</v>
      </c>
      <c r="G79" s="24">
        <f t="shared" si="3"/>
        <v>0.2613375659824047</v>
      </c>
      <c r="H79" s="191"/>
      <c r="I79" s="140"/>
      <c r="J79" s="140"/>
      <c r="K79" s="140"/>
      <c r="L79" s="140"/>
      <c r="M79" s="140"/>
      <c r="N79" s="140"/>
      <c r="O79" s="191"/>
    </row>
    <row r="80" spans="1:15" ht="42.75">
      <c r="A80" s="113" t="s">
        <v>130</v>
      </c>
      <c r="B80" s="118" t="s">
        <v>131</v>
      </c>
      <c r="C80" s="65" t="s">
        <v>62</v>
      </c>
      <c r="D80" s="28">
        <v>1877.5</v>
      </c>
      <c r="E80" s="28">
        <v>1877.5</v>
      </c>
      <c r="F80" s="28">
        <v>417.37633</v>
      </c>
      <c r="G80" s="24">
        <f t="shared" si="3"/>
        <v>0.2223043035952064</v>
      </c>
      <c r="H80" s="191"/>
      <c r="I80" s="140"/>
      <c r="J80" s="140"/>
      <c r="K80" s="140"/>
      <c r="L80" s="140"/>
      <c r="M80" s="140"/>
      <c r="N80" s="140"/>
      <c r="O80" s="191"/>
    </row>
    <row r="81" spans="1:15" ht="14.25">
      <c r="A81" s="113" t="s">
        <v>130</v>
      </c>
      <c r="B81" s="118" t="s">
        <v>131</v>
      </c>
      <c r="C81" s="65" t="s">
        <v>54</v>
      </c>
      <c r="D81" s="28">
        <v>1877.5</v>
      </c>
      <c r="E81" s="28">
        <v>1877.5</v>
      </c>
      <c r="F81" s="28">
        <v>417.37633</v>
      </c>
      <c r="G81" s="24">
        <f t="shared" si="3"/>
        <v>0.2223043035952064</v>
      </c>
      <c r="H81" s="192"/>
      <c r="I81" s="141"/>
      <c r="J81" s="141"/>
      <c r="K81" s="141"/>
      <c r="L81" s="141"/>
      <c r="M81" s="141"/>
      <c r="N81" s="141"/>
      <c r="O81" s="192"/>
    </row>
    <row r="82" spans="1:15" ht="78" customHeight="1">
      <c r="A82" s="113" t="s">
        <v>132</v>
      </c>
      <c r="B82" s="107" t="s">
        <v>337</v>
      </c>
      <c r="C82" s="65" t="s">
        <v>62</v>
      </c>
      <c r="D82" s="28">
        <v>656160.5</v>
      </c>
      <c r="E82" s="28">
        <v>656160.5</v>
      </c>
      <c r="F82" s="28">
        <v>362063.6</v>
      </c>
      <c r="G82" s="24">
        <f t="shared" si="2"/>
        <v>0.5517912157162767</v>
      </c>
      <c r="H82" s="71" t="s">
        <v>457</v>
      </c>
      <c r="I82" s="2">
        <v>100</v>
      </c>
      <c r="J82" s="2">
        <v>100</v>
      </c>
      <c r="K82" s="2">
        <v>100</v>
      </c>
      <c r="L82" s="2">
        <v>100</v>
      </c>
      <c r="M82" s="31">
        <f>L82/K82*100</f>
        <v>100</v>
      </c>
      <c r="N82" s="2">
        <v>100</v>
      </c>
      <c r="O82" s="71"/>
    </row>
    <row r="83" spans="1:15" ht="31.5" customHeight="1">
      <c r="A83" s="113" t="s">
        <v>132</v>
      </c>
      <c r="B83" s="161"/>
      <c r="C83" s="65" t="s">
        <v>54</v>
      </c>
      <c r="D83" s="28">
        <f>SUM(D82)</f>
        <v>656160.5</v>
      </c>
      <c r="E83" s="28">
        <f>SUM(E82)</f>
        <v>656160.5</v>
      </c>
      <c r="F83" s="28">
        <f>SUM(F82)</f>
        <v>362063.6</v>
      </c>
      <c r="G83" s="24">
        <f t="shared" si="2"/>
        <v>0.5517912157162767</v>
      </c>
      <c r="H83" s="71"/>
      <c r="I83" s="2"/>
      <c r="J83" s="2"/>
      <c r="K83" s="2"/>
      <c r="L83" s="2"/>
      <c r="M83" s="3"/>
      <c r="N83" s="2"/>
      <c r="O83" s="71"/>
    </row>
    <row r="84" spans="1:15" ht="84" customHeight="1">
      <c r="A84" s="113" t="s">
        <v>133</v>
      </c>
      <c r="B84" s="118" t="s">
        <v>338</v>
      </c>
      <c r="C84" s="65" t="s">
        <v>62</v>
      </c>
      <c r="D84" s="28">
        <v>7345.8</v>
      </c>
      <c r="E84" s="28">
        <v>7345.8</v>
      </c>
      <c r="F84" s="28">
        <v>4069.3</v>
      </c>
      <c r="G84" s="24">
        <f t="shared" si="2"/>
        <v>0.5539628086797899</v>
      </c>
      <c r="H84" s="71" t="s">
        <v>458</v>
      </c>
      <c r="I84" s="2">
        <v>100</v>
      </c>
      <c r="J84" s="2">
        <v>100</v>
      </c>
      <c r="K84" s="2">
        <v>100</v>
      </c>
      <c r="L84" s="2">
        <v>100</v>
      </c>
      <c r="M84" s="31">
        <f>L84/K84*100</f>
        <v>100</v>
      </c>
      <c r="N84" s="2">
        <v>100</v>
      </c>
      <c r="O84" s="71"/>
    </row>
    <row r="85" spans="1:15" ht="29.25" customHeight="1">
      <c r="A85" s="113" t="s">
        <v>133</v>
      </c>
      <c r="B85" s="118" t="s">
        <v>134</v>
      </c>
      <c r="C85" s="65" t="s">
        <v>54</v>
      </c>
      <c r="D85" s="28">
        <f>SUM(D84)</f>
        <v>7345.8</v>
      </c>
      <c r="E85" s="28">
        <f>SUM(E84)</f>
        <v>7345.8</v>
      </c>
      <c r="F85" s="28">
        <f>SUM(F84)</f>
        <v>4069.3</v>
      </c>
      <c r="G85" s="24">
        <f t="shared" si="2"/>
        <v>0.5539628086797899</v>
      </c>
      <c r="H85" s="71"/>
      <c r="I85" s="2"/>
      <c r="J85" s="2"/>
      <c r="K85" s="2"/>
      <c r="L85" s="2"/>
      <c r="M85" s="2"/>
      <c r="N85" s="2"/>
      <c r="O85" s="71"/>
    </row>
    <row r="86" spans="1:15" ht="122.25" customHeight="1">
      <c r="A86" s="113" t="s">
        <v>135</v>
      </c>
      <c r="B86" s="118" t="s">
        <v>339</v>
      </c>
      <c r="C86" s="65" t="s">
        <v>62</v>
      </c>
      <c r="D86" s="28">
        <v>100000</v>
      </c>
      <c r="E86" s="28">
        <v>100000</v>
      </c>
      <c r="F86" s="28">
        <v>12773.5</v>
      </c>
      <c r="G86" s="24">
        <f>F86/E86</f>
        <v>0.127735</v>
      </c>
      <c r="H86" s="71" t="s">
        <v>459</v>
      </c>
      <c r="I86" s="2">
        <v>100</v>
      </c>
      <c r="J86" s="2">
        <v>100</v>
      </c>
      <c r="K86" s="2">
        <v>100</v>
      </c>
      <c r="L86" s="2">
        <v>100</v>
      </c>
      <c r="M86" s="31">
        <f>L86/K86*100</f>
        <v>100</v>
      </c>
      <c r="N86" s="2">
        <v>100</v>
      </c>
      <c r="O86" s="71"/>
    </row>
    <row r="87" spans="1:15" ht="28.5" customHeight="1">
      <c r="A87" s="113" t="s">
        <v>135</v>
      </c>
      <c r="B87" s="118" t="s">
        <v>136</v>
      </c>
      <c r="C87" s="65" t="s">
        <v>54</v>
      </c>
      <c r="D87" s="28">
        <v>100000</v>
      </c>
      <c r="E87" s="28">
        <v>100000</v>
      </c>
      <c r="F87" s="28">
        <v>12773.5</v>
      </c>
      <c r="G87" s="24">
        <f>F87/E87</f>
        <v>0.127735</v>
      </c>
      <c r="H87" s="71"/>
      <c r="I87" s="2"/>
      <c r="J87" s="2"/>
      <c r="K87" s="2"/>
      <c r="L87" s="2"/>
      <c r="M87" s="2"/>
      <c r="N87" s="2"/>
      <c r="O87" s="71"/>
    </row>
    <row r="88" spans="1:15" ht="71.25">
      <c r="A88" s="113" t="s">
        <v>137</v>
      </c>
      <c r="B88" s="118" t="s">
        <v>340</v>
      </c>
      <c r="C88" s="65" t="s">
        <v>62</v>
      </c>
      <c r="D88" s="28">
        <v>9195</v>
      </c>
      <c r="E88" s="28">
        <v>9195</v>
      </c>
      <c r="F88" s="28">
        <v>3634.4</v>
      </c>
      <c r="G88" s="24">
        <f>F88/E88</f>
        <v>0.3952582925502991</v>
      </c>
      <c r="H88" s="71" t="s">
        <v>460</v>
      </c>
      <c r="I88" s="2">
        <v>100</v>
      </c>
      <c r="J88" s="2">
        <v>100</v>
      </c>
      <c r="K88" s="2">
        <v>100</v>
      </c>
      <c r="L88" s="2">
        <v>100</v>
      </c>
      <c r="M88" s="31">
        <f>L88/K88*100</f>
        <v>100</v>
      </c>
      <c r="N88" s="2">
        <v>100</v>
      </c>
      <c r="O88" s="71"/>
    </row>
    <row r="89" spans="1:15" ht="14.25">
      <c r="A89" s="113" t="s">
        <v>137</v>
      </c>
      <c r="B89" s="118" t="s">
        <v>138</v>
      </c>
      <c r="C89" s="65" t="s">
        <v>54</v>
      </c>
      <c r="D89" s="28">
        <v>9195</v>
      </c>
      <c r="E89" s="28">
        <v>9195</v>
      </c>
      <c r="F89" s="28">
        <v>3634.4</v>
      </c>
      <c r="G89" s="24">
        <f>F89/E89</f>
        <v>0.3952582925502991</v>
      </c>
      <c r="H89" s="71"/>
      <c r="I89" s="2"/>
      <c r="J89" s="2"/>
      <c r="K89" s="2"/>
      <c r="L89" s="2"/>
      <c r="M89" s="2"/>
      <c r="N89" s="2"/>
      <c r="O89" s="71"/>
    </row>
    <row r="90" spans="1:15" ht="82.5" customHeight="1">
      <c r="A90" s="113" t="s">
        <v>139</v>
      </c>
      <c r="B90" s="118" t="s">
        <v>341</v>
      </c>
      <c r="C90" s="65" t="s">
        <v>62</v>
      </c>
      <c r="D90" s="28">
        <v>364.8</v>
      </c>
      <c r="E90" s="28">
        <v>364.8</v>
      </c>
      <c r="F90" s="28">
        <v>51.3</v>
      </c>
      <c r="G90" s="24">
        <f t="shared" si="2"/>
        <v>0.140625</v>
      </c>
      <c r="H90" s="71" t="s">
        <v>461</v>
      </c>
      <c r="I90" s="2">
        <v>100</v>
      </c>
      <c r="J90" s="2">
        <v>100</v>
      </c>
      <c r="K90" s="2">
        <v>100</v>
      </c>
      <c r="L90" s="2">
        <v>100</v>
      </c>
      <c r="M90" s="2">
        <v>100</v>
      </c>
      <c r="N90" s="2">
        <v>100</v>
      </c>
      <c r="O90" s="71"/>
    </row>
    <row r="91" spans="1:15" ht="14.25">
      <c r="A91" s="113" t="s">
        <v>139</v>
      </c>
      <c r="B91" s="118" t="s">
        <v>140</v>
      </c>
      <c r="C91" s="65" t="s">
        <v>54</v>
      </c>
      <c r="D91" s="28">
        <f>SUM(D90)</f>
        <v>364.8</v>
      </c>
      <c r="E91" s="28">
        <f>SUM(E90)</f>
        <v>364.8</v>
      </c>
      <c r="F91" s="28">
        <f>SUM(F90)</f>
        <v>51.3</v>
      </c>
      <c r="G91" s="24">
        <f t="shared" si="2"/>
        <v>0.140625</v>
      </c>
      <c r="H91" s="71"/>
      <c r="I91" s="2"/>
      <c r="J91" s="2"/>
      <c r="K91" s="2"/>
      <c r="L91" s="2"/>
      <c r="M91" s="2"/>
      <c r="N91" s="2"/>
      <c r="O91" s="71"/>
    </row>
    <row r="92" spans="1:15" ht="42.75">
      <c r="A92" s="113" t="s">
        <v>141</v>
      </c>
      <c r="B92" s="118" t="s">
        <v>142</v>
      </c>
      <c r="C92" s="65" t="s">
        <v>62</v>
      </c>
      <c r="D92" s="28">
        <v>1261.1</v>
      </c>
      <c r="E92" s="28">
        <v>1261.1</v>
      </c>
      <c r="F92" s="28">
        <v>0</v>
      </c>
      <c r="G92" s="24">
        <f t="shared" si="2"/>
        <v>0</v>
      </c>
      <c r="H92" s="71"/>
      <c r="I92" s="2"/>
      <c r="J92" s="2"/>
      <c r="K92" s="2"/>
      <c r="L92" s="2"/>
      <c r="M92" s="2"/>
      <c r="N92" s="2"/>
      <c r="O92" s="71"/>
    </row>
    <row r="93" spans="1:15" ht="42.75">
      <c r="A93" s="113" t="s">
        <v>141</v>
      </c>
      <c r="B93" s="118" t="s">
        <v>142</v>
      </c>
      <c r="C93" s="65" t="s">
        <v>52</v>
      </c>
      <c r="D93" s="28">
        <v>1312.6</v>
      </c>
      <c r="E93" s="28">
        <v>1312.6</v>
      </c>
      <c r="F93" s="28">
        <v>0</v>
      </c>
      <c r="G93" s="24">
        <f t="shared" si="2"/>
        <v>0</v>
      </c>
      <c r="H93" s="71"/>
      <c r="I93" s="2"/>
      <c r="J93" s="2"/>
      <c r="K93" s="2"/>
      <c r="L93" s="2"/>
      <c r="M93" s="2"/>
      <c r="N93" s="2"/>
      <c r="O93" s="71"/>
    </row>
    <row r="94" spans="1:15" ht="14.25">
      <c r="A94" s="113" t="s">
        <v>141</v>
      </c>
      <c r="B94" s="118" t="s">
        <v>142</v>
      </c>
      <c r="C94" s="65" t="s">
        <v>54</v>
      </c>
      <c r="D94" s="28">
        <f>SUM(D92:D93)</f>
        <v>2573.7</v>
      </c>
      <c r="E94" s="28">
        <f>SUM(E92:E93)</f>
        <v>2573.7</v>
      </c>
      <c r="F94" s="28">
        <f>SUM(F92:F93)</f>
        <v>0</v>
      </c>
      <c r="G94" s="24">
        <f t="shared" si="2"/>
        <v>0</v>
      </c>
      <c r="H94" s="71"/>
      <c r="I94" s="2"/>
      <c r="J94" s="2"/>
      <c r="K94" s="2"/>
      <c r="L94" s="2"/>
      <c r="M94" s="2"/>
      <c r="N94" s="2"/>
      <c r="O94" s="71"/>
    </row>
    <row r="95" spans="1:15" ht="81.75" customHeight="1">
      <c r="A95" s="105" t="s">
        <v>331</v>
      </c>
      <c r="B95" s="134" t="s">
        <v>332</v>
      </c>
      <c r="C95" s="32" t="s">
        <v>62</v>
      </c>
      <c r="D95" s="76">
        <v>3700</v>
      </c>
      <c r="E95" s="76">
        <v>3700</v>
      </c>
      <c r="F95" s="76">
        <v>1613.6</v>
      </c>
      <c r="G95" s="77">
        <f>F95/E95</f>
        <v>0.4361081081081081</v>
      </c>
      <c r="H95" s="66" t="s">
        <v>462</v>
      </c>
      <c r="I95" s="52">
        <v>30</v>
      </c>
      <c r="J95" s="52">
        <v>37</v>
      </c>
      <c r="K95" s="52">
        <v>30</v>
      </c>
      <c r="L95" s="52" t="s">
        <v>453</v>
      </c>
      <c r="M95" s="52" t="s">
        <v>453</v>
      </c>
      <c r="N95" s="52">
        <v>30</v>
      </c>
      <c r="O95" s="82" t="s">
        <v>452</v>
      </c>
    </row>
    <row r="96" spans="1:15" ht="14.25">
      <c r="A96" s="147"/>
      <c r="B96" s="149"/>
      <c r="C96" s="65" t="s">
        <v>54</v>
      </c>
      <c r="D96" s="76">
        <v>3700</v>
      </c>
      <c r="E96" s="76">
        <v>3700</v>
      </c>
      <c r="F96" s="76">
        <v>1613.6</v>
      </c>
      <c r="G96" s="77">
        <f>F96/E96</f>
        <v>0.4361081081081081</v>
      </c>
      <c r="H96" s="71"/>
      <c r="I96" s="2"/>
      <c r="J96" s="2"/>
      <c r="K96" s="2"/>
      <c r="L96" s="2"/>
      <c r="M96" s="3"/>
      <c r="N96" s="2"/>
      <c r="O96" s="71"/>
    </row>
    <row r="97" spans="1:15" ht="14.25">
      <c r="A97" s="60" t="s">
        <v>143</v>
      </c>
      <c r="B97" s="118" t="s">
        <v>144</v>
      </c>
      <c r="C97" s="118"/>
      <c r="D97" s="118"/>
      <c r="E97" s="118"/>
      <c r="F97" s="118"/>
      <c r="G97" s="118"/>
      <c r="H97" s="118"/>
      <c r="I97" s="118"/>
      <c r="J97" s="118"/>
      <c r="K97" s="118"/>
      <c r="L97" s="118"/>
      <c r="M97" s="118"/>
      <c r="N97" s="118"/>
      <c r="O97" s="118"/>
    </row>
    <row r="98" spans="1:15" ht="78" customHeight="1">
      <c r="A98" s="113" t="s">
        <v>145</v>
      </c>
      <c r="B98" s="118" t="s">
        <v>342</v>
      </c>
      <c r="C98" s="32" t="s">
        <v>62</v>
      </c>
      <c r="D98" s="76">
        <v>4317.6</v>
      </c>
      <c r="E98" s="76">
        <v>4317.6</v>
      </c>
      <c r="F98" s="76">
        <v>599.6</v>
      </c>
      <c r="G98" s="77">
        <f aca="true" t="shared" si="4" ref="G98:G106">F98/E98</f>
        <v>0.13887344821196962</v>
      </c>
      <c r="H98" s="71" t="s">
        <v>463</v>
      </c>
      <c r="I98" s="2">
        <v>100</v>
      </c>
      <c r="J98" s="2">
        <v>100</v>
      </c>
      <c r="K98" s="2">
        <v>100</v>
      </c>
      <c r="L98" s="2">
        <v>100</v>
      </c>
      <c r="M98" s="31">
        <f>L98/K98*100</f>
        <v>100</v>
      </c>
      <c r="N98" s="2">
        <v>100</v>
      </c>
      <c r="O98" s="71"/>
    </row>
    <row r="99" spans="1:15" ht="15" customHeight="1">
      <c r="A99" s="113" t="s">
        <v>145</v>
      </c>
      <c r="B99" s="118" t="s">
        <v>146</v>
      </c>
      <c r="C99" s="32" t="s">
        <v>54</v>
      </c>
      <c r="D99" s="76">
        <v>4317.6</v>
      </c>
      <c r="E99" s="76">
        <v>4317.6</v>
      </c>
      <c r="F99" s="76">
        <v>599.6</v>
      </c>
      <c r="G99" s="77">
        <f t="shared" si="4"/>
        <v>0.13887344821196962</v>
      </c>
      <c r="H99" s="71"/>
      <c r="I99" s="2"/>
      <c r="J99" s="2"/>
      <c r="K99" s="2"/>
      <c r="L99" s="2"/>
      <c r="M99" s="3"/>
      <c r="N99" s="2"/>
      <c r="O99" s="71"/>
    </row>
    <row r="100" spans="1:15" ht="42.75">
      <c r="A100" s="113" t="s">
        <v>147</v>
      </c>
      <c r="B100" s="118" t="s">
        <v>148</v>
      </c>
      <c r="C100" s="32" t="s">
        <v>62</v>
      </c>
      <c r="D100" s="76">
        <v>500</v>
      </c>
      <c r="E100" s="76">
        <v>500</v>
      </c>
      <c r="F100" s="76">
        <v>48.8</v>
      </c>
      <c r="G100" s="77">
        <f t="shared" si="4"/>
        <v>0.09759999999999999</v>
      </c>
      <c r="H100" s="71"/>
      <c r="I100" s="2"/>
      <c r="J100" s="2"/>
      <c r="K100" s="2"/>
      <c r="L100" s="2"/>
      <c r="M100" s="3"/>
      <c r="N100" s="2"/>
      <c r="O100" s="71"/>
    </row>
    <row r="101" spans="1:15" ht="14.25">
      <c r="A101" s="113" t="s">
        <v>147</v>
      </c>
      <c r="B101" s="118" t="s">
        <v>148</v>
      </c>
      <c r="C101" s="32" t="s">
        <v>54</v>
      </c>
      <c r="D101" s="76">
        <v>500</v>
      </c>
      <c r="E101" s="76">
        <v>500</v>
      </c>
      <c r="F101" s="76">
        <v>48.8</v>
      </c>
      <c r="G101" s="77">
        <f t="shared" si="4"/>
        <v>0.09759999999999999</v>
      </c>
      <c r="H101" s="71"/>
      <c r="I101" s="2"/>
      <c r="J101" s="2"/>
      <c r="K101" s="2"/>
      <c r="L101" s="2"/>
      <c r="M101" s="3"/>
      <c r="N101" s="2"/>
      <c r="O101" s="71"/>
    </row>
    <row r="102" spans="1:15" ht="42.75">
      <c r="A102" s="105" t="s">
        <v>587</v>
      </c>
      <c r="B102" s="134" t="s">
        <v>586</v>
      </c>
      <c r="C102" s="32" t="s">
        <v>62</v>
      </c>
      <c r="D102" s="76">
        <v>27800</v>
      </c>
      <c r="E102" s="76">
        <v>27800</v>
      </c>
      <c r="F102" s="76">
        <v>0</v>
      </c>
      <c r="G102" s="77">
        <v>0</v>
      </c>
      <c r="H102" s="71"/>
      <c r="I102" s="2"/>
      <c r="J102" s="2"/>
      <c r="K102" s="2"/>
      <c r="L102" s="2"/>
      <c r="M102" s="3"/>
      <c r="N102" s="2"/>
      <c r="O102" s="71"/>
    </row>
    <row r="103" spans="1:15" ht="14.25">
      <c r="A103" s="150"/>
      <c r="B103" s="148"/>
      <c r="C103" s="32" t="s">
        <v>54</v>
      </c>
      <c r="D103" s="76">
        <v>27800</v>
      </c>
      <c r="E103" s="76">
        <v>27800</v>
      </c>
      <c r="F103" s="76">
        <v>0</v>
      </c>
      <c r="G103" s="77">
        <v>0</v>
      </c>
      <c r="H103" s="71"/>
      <c r="I103" s="2"/>
      <c r="J103" s="2"/>
      <c r="K103" s="2"/>
      <c r="L103" s="2"/>
      <c r="M103" s="3"/>
      <c r="N103" s="2"/>
      <c r="O103" s="71"/>
    </row>
    <row r="104" spans="1:15" ht="42.75">
      <c r="A104" s="113"/>
      <c r="B104" s="118" t="s">
        <v>149</v>
      </c>
      <c r="C104" s="32" t="s">
        <v>62</v>
      </c>
      <c r="D104" s="52">
        <f>SUM(D102,D100,D98,D95,D92,D90,D88,D86,D84,D82,D80,D78,D76,D74,D72,D70,D68,D66,D64,D62)</f>
        <v>7789201.899999999</v>
      </c>
      <c r="E104" s="52">
        <f>SUM(E103,E100,E98,E95,E92,E90,E88,E86,E84,E82,E80,E78,E76,E74,E72,E70,E68,E66,E64,E62)</f>
        <v>7789201.899999999</v>
      </c>
      <c r="F104" s="52">
        <f>SUM(F100,F98,F95,F92,F90,F88,F86,F84,F82,F80,F78,F76,F74,F72,F70,F68,F66,F64,F62)</f>
        <v>3507437.7226</v>
      </c>
      <c r="G104" s="5">
        <f t="shared" si="4"/>
        <v>0.4502948784265048</v>
      </c>
      <c r="H104" s="71"/>
      <c r="I104" s="2"/>
      <c r="J104" s="2"/>
      <c r="K104" s="2"/>
      <c r="L104" s="2"/>
      <c r="M104" s="3"/>
      <c r="N104" s="2"/>
      <c r="O104" s="71"/>
    </row>
    <row r="105" spans="1:15" ht="42.75">
      <c r="A105" s="113"/>
      <c r="B105" s="118" t="s">
        <v>149</v>
      </c>
      <c r="C105" s="32" t="s">
        <v>52</v>
      </c>
      <c r="D105" s="52">
        <f>SUM(D93,)</f>
        <v>1312.6</v>
      </c>
      <c r="E105" s="52">
        <f>SUM(E93,)</f>
        <v>1312.6</v>
      </c>
      <c r="F105" s="52">
        <f>SUM(F93,)</f>
        <v>0</v>
      </c>
      <c r="G105" s="33">
        <f t="shared" si="4"/>
        <v>0</v>
      </c>
      <c r="H105" s="71"/>
      <c r="I105" s="2"/>
      <c r="J105" s="2"/>
      <c r="K105" s="2"/>
      <c r="L105" s="2"/>
      <c r="M105" s="3"/>
      <c r="N105" s="2"/>
      <c r="O105" s="71"/>
    </row>
    <row r="106" spans="1:15" ht="14.25">
      <c r="A106" s="113"/>
      <c r="B106" s="118" t="s">
        <v>149</v>
      </c>
      <c r="C106" s="32" t="s">
        <v>54</v>
      </c>
      <c r="D106" s="52">
        <f>SUM(D104:D105)</f>
        <v>7790514.499999999</v>
      </c>
      <c r="E106" s="52">
        <f>SUM(E104:E105)</f>
        <v>7790514.499999999</v>
      </c>
      <c r="F106" s="52">
        <f>SUM(F104:F105)</f>
        <v>3507437.7226</v>
      </c>
      <c r="G106" s="5">
        <f t="shared" si="4"/>
        <v>0.4502190096174008</v>
      </c>
      <c r="H106" s="71"/>
      <c r="I106" s="2"/>
      <c r="J106" s="2"/>
      <c r="K106" s="2"/>
      <c r="L106" s="2"/>
      <c r="M106" s="3"/>
      <c r="N106" s="2"/>
      <c r="O106" s="71"/>
    </row>
    <row r="107" spans="1:15" ht="14.25">
      <c r="A107" s="60" t="s">
        <v>150</v>
      </c>
      <c r="B107" s="111" t="s">
        <v>151</v>
      </c>
      <c r="C107" s="112"/>
      <c r="D107" s="112"/>
      <c r="E107" s="112"/>
      <c r="F107" s="112"/>
      <c r="G107" s="112"/>
      <c r="H107" s="112"/>
      <c r="I107" s="112"/>
      <c r="J107" s="112"/>
      <c r="K107" s="112"/>
      <c r="L107" s="112"/>
      <c r="M107" s="112"/>
      <c r="N107" s="112"/>
      <c r="O107" s="117"/>
    </row>
    <row r="108" spans="1:15" ht="14.25">
      <c r="A108" s="18" t="s">
        <v>152</v>
      </c>
      <c r="B108" s="135" t="s">
        <v>153</v>
      </c>
      <c r="C108" s="112"/>
      <c r="D108" s="112"/>
      <c r="E108" s="112"/>
      <c r="F108" s="112"/>
      <c r="G108" s="112"/>
      <c r="H108" s="112"/>
      <c r="I108" s="112"/>
      <c r="J108" s="112"/>
      <c r="K108" s="112"/>
      <c r="L108" s="112"/>
      <c r="M108" s="112"/>
      <c r="N108" s="112"/>
      <c r="O108" s="117"/>
    </row>
    <row r="109" spans="1:15" ht="14.25">
      <c r="A109" s="60" t="s">
        <v>154</v>
      </c>
      <c r="B109" s="111" t="s">
        <v>155</v>
      </c>
      <c r="C109" s="112"/>
      <c r="D109" s="112"/>
      <c r="E109" s="112"/>
      <c r="F109" s="112"/>
      <c r="G109" s="112"/>
      <c r="H109" s="112"/>
      <c r="I109" s="112"/>
      <c r="J109" s="112"/>
      <c r="K109" s="112"/>
      <c r="L109" s="112"/>
      <c r="M109" s="112"/>
      <c r="N109" s="112"/>
      <c r="O109" s="117"/>
    </row>
    <row r="110" spans="1:15" ht="14.25">
      <c r="A110" s="60" t="s">
        <v>156</v>
      </c>
      <c r="B110" s="111" t="s">
        <v>157</v>
      </c>
      <c r="C110" s="112"/>
      <c r="D110" s="112"/>
      <c r="E110" s="112"/>
      <c r="F110" s="112"/>
      <c r="G110" s="112"/>
      <c r="H110" s="112"/>
      <c r="I110" s="112"/>
      <c r="J110" s="112"/>
      <c r="K110" s="112"/>
      <c r="L110" s="112"/>
      <c r="M110" s="112"/>
      <c r="N110" s="112"/>
      <c r="O110" s="117"/>
    </row>
    <row r="111" spans="1:15" ht="114.75" customHeight="1">
      <c r="A111" s="113" t="s">
        <v>158</v>
      </c>
      <c r="B111" s="134" t="s">
        <v>159</v>
      </c>
      <c r="C111" s="134" t="s">
        <v>62</v>
      </c>
      <c r="D111" s="187">
        <v>4633977.5</v>
      </c>
      <c r="E111" s="187">
        <v>4634477.5</v>
      </c>
      <c r="F111" s="187">
        <v>1530973.6</v>
      </c>
      <c r="G111" s="158">
        <f>F111/E111</f>
        <v>0.3303443807851047</v>
      </c>
      <c r="H111" s="71" t="s">
        <v>464</v>
      </c>
      <c r="I111" s="52">
        <v>98.5</v>
      </c>
      <c r="J111" s="52">
        <v>99.2</v>
      </c>
      <c r="K111" s="83">
        <v>99</v>
      </c>
      <c r="L111" s="83">
        <v>100</v>
      </c>
      <c r="M111" s="52">
        <v>101</v>
      </c>
      <c r="N111" s="52">
        <v>99.5</v>
      </c>
      <c r="O111" s="71"/>
    </row>
    <row r="112" spans="1:15" ht="54" customHeight="1">
      <c r="A112" s="113" t="s">
        <v>158</v>
      </c>
      <c r="B112" s="148" t="s">
        <v>159</v>
      </c>
      <c r="C112" s="148"/>
      <c r="D112" s="188"/>
      <c r="E112" s="188"/>
      <c r="F112" s="188"/>
      <c r="G112" s="159"/>
      <c r="H112" s="71" t="s">
        <v>423</v>
      </c>
      <c r="I112" s="2">
        <v>100</v>
      </c>
      <c r="J112" s="2">
        <v>100</v>
      </c>
      <c r="K112" s="2">
        <v>100</v>
      </c>
      <c r="L112" s="78">
        <v>100</v>
      </c>
      <c r="M112" s="84">
        <v>100</v>
      </c>
      <c r="N112" s="2">
        <v>100</v>
      </c>
      <c r="O112" s="4"/>
    </row>
    <row r="113" spans="1:15" ht="30.75" customHeight="1">
      <c r="A113" s="113" t="s">
        <v>158</v>
      </c>
      <c r="B113" s="148" t="s">
        <v>159</v>
      </c>
      <c r="C113" s="148"/>
      <c r="D113" s="188"/>
      <c r="E113" s="188"/>
      <c r="F113" s="188"/>
      <c r="G113" s="159"/>
      <c r="H113" s="71" t="s">
        <v>424</v>
      </c>
      <c r="I113" s="2">
        <v>100</v>
      </c>
      <c r="J113" s="2">
        <v>100</v>
      </c>
      <c r="K113" s="2">
        <v>100</v>
      </c>
      <c r="L113" s="78">
        <v>100</v>
      </c>
      <c r="M113" s="84">
        <v>100</v>
      </c>
      <c r="N113" s="2">
        <v>100</v>
      </c>
      <c r="O113" s="4"/>
    </row>
    <row r="114" spans="1:15" ht="58.5" customHeight="1">
      <c r="A114" s="113" t="s">
        <v>158</v>
      </c>
      <c r="B114" s="148" t="s">
        <v>159</v>
      </c>
      <c r="C114" s="148"/>
      <c r="D114" s="188"/>
      <c r="E114" s="188"/>
      <c r="F114" s="188"/>
      <c r="G114" s="159"/>
      <c r="H114" s="71" t="s">
        <v>425</v>
      </c>
      <c r="I114" s="2">
        <v>97</v>
      </c>
      <c r="J114" s="2">
        <v>100</v>
      </c>
      <c r="K114" s="2">
        <v>100</v>
      </c>
      <c r="L114" s="78">
        <v>100</v>
      </c>
      <c r="M114" s="84">
        <v>100</v>
      </c>
      <c r="N114" s="2">
        <v>100</v>
      </c>
      <c r="O114" s="4"/>
    </row>
    <row r="115" spans="1:15" ht="60" customHeight="1">
      <c r="A115" s="113" t="s">
        <v>158</v>
      </c>
      <c r="B115" s="148" t="s">
        <v>159</v>
      </c>
      <c r="C115" s="148"/>
      <c r="D115" s="188"/>
      <c r="E115" s="188"/>
      <c r="F115" s="188"/>
      <c r="G115" s="159"/>
      <c r="H115" s="71" t="s">
        <v>426</v>
      </c>
      <c r="I115" s="2">
        <v>88</v>
      </c>
      <c r="J115" s="2">
        <v>90.6</v>
      </c>
      <c r="K115" s="2">
        <v>90</v>
      </c>
      <c r="L115" s="78">
        <v>100</v>
      </c>
      <c r="M115" s="84">
        <v>111</v>
      </c>
      <c r="N115" s="2">
        <v>95</v>
      </c>
      <c r="O115" s="4"/>
    </row>
    <row r="116" spans="1:15" ht="97.5" customHeight="1">
      <c r="A116" s="113" t="s">
        <v>158</v>
      </c>
      <c r="B116" s="148" t="s">
        <v>159</v>
      </c>
      <c r="C116" s="148"/>
      <c r="D116" s="188"/>
      <c r="E116" s="188"/>
      <c r="F116" s="188"/>
      <c r="G116" s="159"/>
      <c r="H116" s="71" t="s">
        <v>427</v>
      </c>
      <c r="I116" s="2">
        <v>100</v>
      </c>
      <c r="J116" s="2">
        <v>100</v>
      </c>
      <c r="K116" s="2">
        <v>100</v>
      </c>
      <c r="L116" s="78">
        <v>100</v>
      </c>
      <c r="M116" s="84">
        <v>100</v>
      </c>
      <c r="N116" s="2">
        <v>100</v>
      </c>
      <c r="O116" s="4"/>
    </row>
    <row r="117" spans="1:15" ht="61.5" customHeight="1">
      <c r="A117" s="113" t="s">
        <v>158</v>
      </c>
      <c r="B117" s="148" t="s">
        <v>159</v>
      </c>
      <c r="C117" s="148"/>
      <c r="D117" s="188"/>
      <c r="E117" s="188"/>
      <c r="F117" s="188"/>
      <c r="G117" s="159"/>
      <c r="H117" s="71" t="s">
        <v>428</v>
      </c>
      <c r="I117" s="2">
        <v>100</v>
      </c>
      <c r="J117" s="2">
        <v>100</v>
      </c>
      <c r="K117" s="2">
        <v>100</v>
      </c>
      <c r="L117" s="78">
        <v>100</v>
      </c>
      <c r="M117" s="84">
        <v>100</v>
      </c>
      <c r="N117" s="2">
        <v>100</v>
      </c>
      <c r="O117" s="4"/>
    </row>
    <row r="118" spans="1:15" ht="74.25" customHeight="1">
      <c r="A118" s="113" t="s">
        <v>158</v>
      </c>
      <c r="B118" s="148" t="s">
        <v>159</v>
      </c>
      <c r="C118" s="148"/>
      <c r="D118" s="188"/>
      <c r="E118" s="188"/>
      <c r="F118" s="188"/>
      <c r="G118" s="159"/>
      <c r="H118" s="71" t="s">
        <v>429</v>
      </c>
      <c r="I118" s="2">
        <v>0.39</v>
      </c>
      <c r="J118" s="2">
        <v>0.15</v>
      </c>
      <c r="K118" s="2">
        <v>0.38</v>
      </c>
      <c r="L118" s="2">
        <v>0.16</v>
      </c>
      <c r="M118" s="2">
        <v>0.16</v>
      </c>
      <c r="N118" s="2">
        <v>0.38</v>
      </c>
      <c r="O118" s="4" t="s">
        <v>452</v>
      </c>
    </row>
    <row r="119" spans="1:15" ht="57">
      <c r="A119" s="113" t="s">
        <v>158</v>
      </c>
      <c r="B119" s="148" t="s">
        <v>159</v>
      </c>
      <c r="C119" s="148"/>
      <c r="D119" s="188"/>
      <c r="E119" s="188"/>
      <c r="F119" s="188"/>
      <c r="G119" s="159"/>
      <c r="H119" s="71" t="s">
        <v>430</v>
      </c>
      <c r="I119" s="2">
        <v>90</v>
      </c>
      <c r="J119" s="2">
        <v>91</v>
      </c>
      <c r="K119" s="2">
        <v>90</v>
      </c>
      <c r="L119" s="2" t="s">
        <v>453</v>
      </c>
      <c r="M119" s="34" t="s">
        <v>453</v>
      </c>
      <c r="N119" s="31">
        <v>90</v>
      </c>
      <c r="O119" s="4" t="s">
        <v>452</v>
      </c>
    </row>
    <row r="120" spans="1:15" ht="57">
      <c r="A120" s="113" t="s">
        <v>158</v>
      </c>
      <c r="B120" s="148" t="s">
        <v>159</v>
      </c>
      <c r="C120" s="148"/>
      <c r="D120" s="188"/>
      <c r="E120" s="188"/>
      <c r="F120" s="188"/>
      <c r="G120" s="159"/>
      <c r="H120" s="71" t="s">
        <v>431</v>
      </c>
      <c r="I120" s="31">
        <v>100</v>
      </c>
      <c r="J120" s="31">
        <v>100</v>
      </c>
      <c r="K120" s="31">
        <v>99</v>
      </c>
      <c r="L120" s="31">
        <v>100</v>
      </c>
      <c r="M120" s="31">
        <f>L120/K120*100</f>
        <v>101.01010101010101</v>
      </c>
      <c r="N120" s="31">
        <v>99</v>
      </c>
      <c r="O120" s="71"/>
    </row>
    <row r="121" spans="1:15" ht="71.25">
      <c r="A121" s="113"/>
      <c r="B121" s="148"/>
      <c r="C121" s="149"/>
      <c r="D121" s="189"/>
      <c r="E121" s="189"/>
      <c r="F121" s="189"/>
      <c r="G121" s="160"/>
      <c r="H121" s="71" t="s">
        <v>432</v>
      </c>
      <c r="I121" s="2">
        <v>0</v>
      </c>
      <c r="J121" s="2">
        <v>0</v>
      </c>
      <c r="K121" s="2">
        <v>0</v>
      </c>
      <c r="L121" s="78" t="s">
        <v>453</v>
      </c>
      <c r="M121" s="84" t="s">
        <v>453</v>
      </c>
      <c r="N121" s="2">
        <v>0</v>
      </c>
      <c r="O121" s="4" t="s">
        <v>452</v>
      </c>
    </row>
    <row r="122" spans="1:15" ht="42.75">
      <c r="A122" s="113" t="s">
        <v>158</v>
      </c>
      <c r="B122" s="149" t="s">
        <v>159</v>
      </c>
      <c r="C122" s="65" t="s">
        <v>54</v>
      </c>
      <c r="D122" s="28">
        <f>SUM(D111)</f>
        <v>4633977.5</v>
      </c>
      <c r="E122" s="28">
        <f>SUM(E111)</f>
        <v>4634477.5</v>
      </c>
      <c r="F122" s="28">
        <f>SUM(F111)</f>
        <v>1530973.6</v>
      </c>
      <c r="G122" s="3">
        <f aca="true" t="shared" si="5" ref="G122:G135">F122/E122</f>
        <v>0.3303443807851047</v>
      </c>
      <c r="H122" s="71" t="s">
        <v>433</v>
      </c>
      <c r="I122" s="2">
        <v>320</v>
      </c>
      <c r="J122" s="2">
        <v>320</v>
      </c>
      <c r="K122" s="2">
        <v>320</v>
      </c>
      <c r="L122" s="78" t="s">
        <v>453</v>
      </c>
      <c r="M122" s="78" t="s">
        <v>453</v>
      </c>
      <c r="N122" s="2">
        <v>320</v>
      </c>
      <c r="O122" s="4" t="s">
        <v>452</v>
      </c>
    </row>
    <row r="123" spans="1:15" ht="19.5" customHeight="1">
      <c r="A123" s="60" t="s">
        <v>160</v>
      </c>
      <c r="B123" s="111" t="s">
        <v>161</v>
      </c>
      <c r="C123" s="112"/>
      <c r="D123" s="112"/>
      <c r="E123" s="112"/>
      <c r="F123" s="112"/>
      <c r="G123" s="112"/>
      <c r="H123" s="57"/>
      <c r="I123" s="57"/>
      <c r="J123" s="57"/>
      <c r="K123" s="57"/>
      <c r="L123" s="57"/>
      <c r="M123" s="57"/>
      <c r="N123" s="57"/>
      <c r="O123" s="58"/>
    </row>
    <row r="124" spans="1:15" ht="73.5" customHeight="1">
      <c r="A124" s="113" t="s">
        <v>162</v>
      </c>
      <c r="B124" s="118" t="s">
        <v>163</v>
      </c>
      <c r="C124" s="65" t="s">
        <v>62</v>
      </c>
      <c r="D124" s="28">
        <v>109316.2</v>
      </c>
      <c r="E124" s="28">
        <v>109316.3</v>
      </c>
      <c r="F124" s="28">
        <v>40152.5</v>
      </c>
      <c r="G124" s="24">
        <f t="shared" si="5"/>
        <v>0.367305699150081</v>
      </c>
      <c r="H124" s="71" t="s">
        <v>434</v>
      </c>
      <c r="I124" s="31">
        <v>9</v>
      </c>
      <c r="J124" s="31">
        <v>9.7</v>
      </c>
      <c r="K124" s="31">
        <v>9.3</v>
      </c>
      <c r="L124" s="1">
        <v>10.4</v>
      </c>
      <c r="M124" s="85">
        <v>111.8279569892473</v>
      </c>
      <c r="N124" s="31">
        <v>9.5</v>
      </c>
      <c r="O124" s="4"/>
    </row>
    <row r="125" spans="1:15" ht="128.25">
      <c r="A125" s="113" t="s">
        <v>162</v>
      </c>
      <c r="B125" s="118" t="s">
        <v>163</v>
      </c>
      <c r="C125" s="65" t="s">
        <v>54</v>
      </c>
      <c r="D125" s="28">
        <f>SUM(D124)</f>
        <v>109316.2</v>
      </c>
      <c r="E125" s="28">
        <f>SUM(E124)</f>
        <v>109316.3</v>
      </c>
      <c r="F125" s="28">
        <f>SUM(F124)</f>
        <v>40152.5</v>
      </c>
      <c r="G125" s="24">
        <f t="shared" si="5"/>
        <v>0.367305699150081</v>
      </c>
      <c r="H125" s="71" t="s">
        <v>435</v>
      </c>
      <c r="I125" s="31">
        <v>4.8</v>
      </c>
      <c r="J125" s="31">
        <v>7.8</v>
      </c>
      <c r="K125" s="31">
        <v>5</v>
      </c>
      <c r="L125" s="1" t="s">
        <v>453</v>
      </c>
      <c r="M125" s="85" t="s">
        <v>453</v>
      </c>
      <c r="N125" s="31">
        <v>5</v>
      </c>
      <c r="O125" s="4" t="s">
        <v>452</v>
      </c>
    </row>
    <row r="126" spans="1:15" ht="25.5" customHeight="1">
      <c r="A126" s="60" t="s">
        <v>164</v>
      </c>
      <c r="B126" s="111" t="s">
        <v>165</v>
      </c>
      <c r="C126" s="112"/>
      <c r="D126" s="112"/>
      <c r="E126" s="112"/>
      <c r="F126" s="112"/>
      <c r="G126" s="112"/>
      <c r="H126" s="57"/>
      <c r="I126" s="57"/>
      <c r="J126" s="57"/>
      <c r="K126" s="57"/>
      <c r="L126" s="57"/>
      <c r="M126" s="57"/>
      <c r="N126" s="57"/>
      <c r="O126" s="58"/>
    </row>
    <row r="127" spans="1:15" ht="63.75" customHeight="1">
      <c r="A127" s="60" t="s">
        <v>166</v>
      </c>
      <c r="B127" s="65" t="s">
        <v>167</v>
      </c>
      <c r="C127" s="65" t="s">
        <v>54</v>
      </c>
      <c r="D127" s="2">
        <v>0</v>
      </c>
      <c r="E127" s="2">
        <v>0</v>
      </c>
      <c r="F127" s="2">
        <v>0</v>
      </c>
      <c r="G127" s="3">
        <v>0</v>
      </c>
      <c r="H127" s="71" t="s">
        <v>436</v>
      </c>
      <c r="I127" s="2">
        <v>80</v>
      </c>
      <c r="J127" s="2">
        <v>81</v>
      </c>
      <c r="K127" s="2">
        <v>100</v>
      </c>
      <c r="L127" s="2" t="s">
        <v>453</v>
      </c>
      <c r="M127" s="2" t="s">
        <v>453</v>
      </c>
      <c r="N127" s="2" t="s">
        <v>410</v>
      </c>
      <c r="O127" s="4" t="s">
        <v>452</v>
      </c>
    </row>
    <row r="128" spans="1:15" ht="114">
      <c r="A128" s="113" t="s">
        <v>168</v>
      </c>
      <c r="B128" s="118" t="s">
        <v>169</v>
      </c>
      <c r="C128" s="65" t="s">
        <v>62</v>
      </c>
      <c r="D128" s="28">
        <v>325.1</v>
      </c>
      <c r="E128" s="28">
        <v>325.1</v>
      </c>
      <c r="F128" s="28">
        <v>44.2</v>
      </c>
      <c r="G128" s="24">
        <f t="shared" si="5"/>
        <v>0.13595816671793295</v>
      </c>
      <c r="H128" s="71" t="s">
        <v>437</v>
      </c>
      <c r="I128" s="2">
        <v>100</v>
      </c>
      <c r="J128" s="2">
        <v>100</v>
      </c>
      <c r="K128" s="2">
        <v>100</v>
      </c>
      <c r="L128" s="2">
        <v>100</v>
      </c>
      <c r="M128" s="2">
        <v>100</v>
      </c>
      <c r="N128" s="2">
        <v>100</v>
      </c>
      <c r="O128" s="4"/>
    </row>
    <row r="129" spans="1:15" ht="14.25">
      <c r="A129" s="113" t="s">
        <v>168</v>
      </c>
      <c r="B129" s="118" t="s">
        <v>169</v>
      </c>
      <c r="C129" s="65" t="s">
        <v>54</v>
      </c>
      <c r="D129" s="28">
        <f>SUM(D128)</f>
        <v>325.1</v>
      </c>
      <c r="E129" s="28">
        <f>SUM(E128)</f>
        <v>325.1</v>
      </c>
      <c r="F129" s="28">
        <f>SUM(F128)</f>
        <v>44.2</v>
      </c>
      <c r="G129" s="24">
        <f t="shared" si="5"/>
        <v>0.13595816671793295</v>
      </c>
      <c r="H129" s="71"/>
      <c r="I129" s="2"/>
      <c r="J129" s="2"/>
      <c r="K129" s="2"/>
      <c r="L129" s="2"/>
      <c r="M129" s="3"/>
      <c r="N129" s="2"/>
      <c r="O129" s="71"/>
    </row>
    <row r="130" spans="1:15" ht="31.5" customHeight="1">
      <c r="A130" s="60" t="s">
        <v>170</v>
      </c>
      <c r="B130" s="111" t="s">
        <v>171</v>
      </c>
      <c r="C130" s="112"/>
      <c r="D130" s="112"/>
      <c r="E130" s="112"/>
      <c r="F130" s="112"/>
      <c r="G130" s="112"/>
      <c r="H130" s="57"/>
      <c r="I130" s="57"/>
      <c r="J130" s="57"/>
      <c r="K130" s="57"/>
      <c r="L130" s="57"/>
      <c r="M130" s="57"/>
      <c r="N130" s="57"/>
      <c r="O130" s="58"/>
    </row>
    <row r="131" spans="1:15" ht="80.25" customHeight="1">
      <c r="A131" s="113" t="s">
        <v>172</v>
      </c>
      <c r="B131" s="118" t="s">
        <v>330</v>
      </c>
      <c r="C131" s="65" t="s">
        <v>62</v>
      </c>
      <c r="D131" s="28">
        <v>58995.6</v>
      </c>
      <c r="E131" s="28">
        <v>58995.6</v>
      </c>
      <c r="F131" s="28">
        <v>2194.6</v>
      </c>
      <c r="G131" s="24">
        <f t="shared" si="5"/>
        <v>0.03719938436086759</v>
      </c>
      <c r="H131" s="67" t="s">
        <v>438</v>
      </c>
      <c r="I131" s="49">
        <v>80.4</v>
      </c>
      <c r="J131" s="49">
        <v>80.4</v>
      </c>
      <c r="K131" s="49">
        <v>94.2</v>
      </c>
      <c r="L131" s="49">
        <v>87.6</v>
      </c>
      <c r="M131" s="49">
        <v>93</v>
      </c>
      <c r="N131" s="49">
        <v>95</v>
      </c>
      <c r="O131" s="4"/>
    </row>
    <row r="132" spans="1:15" ht="15.75" customHeight="1">
      <c r="A132" s="113" t="s">
        <v>172</v>
      </c>
      <c r="B132" s="118" t="s">
        <v>173</v>
      </c>
      <c r="C132" s="65" t="s">
        <v>54</v>
      </c>
      <c r="D132" s="28">
        <f>SUM(D131)</f>
        <v>58995.6</v>
      </c>
      <c r="E132" s="28">
        <f>SUM(E131)</f>
        <v>58995.6</v>
      </c>
      <c r="F132" s="28">
        <f>SUM(F131)</f>
        <v>2194.6</v>
      </c>
      <c r="G132" s="24">
        <f t="shared" si="5"/>
        <v>0.03719938436086759</v>
      </c>
      <c r="H132" s="71"/>
      <c r="I132" s="2"/>
      <c r="J132" s="2"/>
      <c r="K132" s="2"/>
      <c r="L132" s="2"/>
      <c r="M132" s="3"/>
      <c r="N132" s="2"/>
      <c r="O132" s="71"/>
    </row>
    <row r="133" spans="1:15" ht="54.75" customHeight="1">
      <c r="A133" s="113" t="s">
        <v>174</v>
      </c>
      <c r="B133" s="118" t="s">
        <v>176</v>
      </c>
      <c r="C133" s="65" t="s">
        <v>62</v>
      </c>
      <c r="D133" s="28">
        <v>4185.8</v>
      </c>
      <c r="E133" s="28">
        <v>4185.8</v>
      </c>
      <c r="F133" s="28">
        <v>4185.8</v>
      </c>
      <c r="G133" s="24">
        <f t="shared" si="5"/>
        <v>1</v>
      </c>
      <c r="H133" s="67"/>
      <c r="I133" s="49"/>
      <c r="J133" s="49"/>
      <c r="K133" s="49"/>
      <c r="L133" s="49"/>
      <c r="M133" s="35"/>
      <c r="N133" s="49"/>
      <c r="O133" s="71"/>
    </row>
    <row r="134" spans="1:15" ht="42.75">
      <c r="A134" s="113" t="s">
        <v>175</v>
      </c>
      <c r="B134" s="118" t="s">
        <v>176</v>
      </c>
      <c r="C134" s="65" t="s">
        <v>52</v>
      </c>
      <c r="D134" s="28">
        <v>4356.6</v>
      </c>
      <c r="E134" s="28">
        <v>4356.6</v>
      </c>
      <c r="F134" s="28">
        <v>1960.3</v>
      </c>
      <c r="G134" s="24">
        <f t="shared" si="5"/>
        <v>0.44996097874489277</v>
      </c>
      <c r="H134" s="68"/>
      <c r="I134" s="51"/>
      <c r="J134" s="51"/>
      <c r="K134" s="51"/>
      <c r="L134" s="51"/>
      <c r="M134" s="36"/>
      <c r="N134" s="51"/>
      <c r="O134" s="71"/>
    </row>
    <row r="135" spans="1:15" ht="14.25">
      <c r="A135" s="113" t="s">
        <v>175</v>
      </c>
      <c r="B135" s="118" t="s">
        <v>176</v>
      </c>
      <c r="C135" s="65" t="s">
        <v>54</v>
      </c>
      <c r="D135" s="28">
        <f>SUM(D133:D134)</f>
        <v>8542.400000000001</v>
      </c>
      <c r="E135" s="28">
        <f>SUM(E133:E134)</f>
        <v>8542.400000000001</v>
      </c>
      <c r="F135" s="28">
        <f>F133+F134</f>
        <v>6146.1</v>
      </c>
      <c r="G135" s="24">
        <f t="shared" si="5"/>
        <v>0.7194816445027158</v>
      </c>
      <c r="H135" s="69"/>
      <c r="I135" s="50"/>
      <c r="J135" s="50"/>
      <c r="K135" s="50"/>
      <c r="L135" s="50"/>
      <c r="M135" s="37"/>
      <c r="N135" s="50"/>
      <c r="O135" s="71"/>
    </row>
    <row r="136" spans="1:15" ht="42.75">
      <c r="A136" s="60"/>
      <c r="B136" s="65" t="s">
        <v>445</v>
      </c>
      <c r="C136" s="65" t="s">
        <v>62</v>
      </c>
      <c r="D136" s="28">
        <v>41993</v>
      </c>
      <c r="E136" s="28">
        <v>41993</v>
      </c>
      <c r="F136" s="28">
        <v>0</v>
      </c>
      <c r="G136" s="24">
        <f>F136/E136</f>
        <v>0</v>
      </c>
      <c r="H136" s="69"/>
      <c r="I136" s="50"/>
      <c r="J136" s="50"/>
      <c r="K136" s="50"/>
      <c r="L136" s="50"/>
      <c r="M136" s="37"/>
      <c r="N136" s="50"/>
      <c r="O136" s="71"/>
    </row>
    <row r="137" spans="1:15" ht="14.25">
      <c r="A137" s="113"/>
      <c r="B137" s="118" t="s">
        <v>177</v>
      </c>
      <c r="C137" s="65" t="s">
        <v>54</v>
      </c>
      <c r="D137" s="2">
        <v>41993</v>
      </c>
      <c r="E137" s="2">
        <v>41993</v>
      </c>
      <c r="F137" s="2">
        <v>0</v>
      </c>
      <c r="G137" s="24">
        <f>F137/E137</f>
        <v>0</v>
      </c>
      <c r="H137" s="71"/>
      <c r="I137" s="2"/>
      <c r="J137" s="2"/>
      <c r="K137" s="2"/>
      <c r="L137" s="2"/>
      <c r="M137" s="3"/>
      <c r="N137" s="2"/>
      <c r="O137" s="71"/>
    </row>
    <row r="138" spans="1:15" ht="42.75">
      <c r="A138" s="113"/>
      <c r="B138" s="118" t="s">
        <v>177</v>
      </c>
      <c r="C138" s="65" t="s">
        <v>62</v>
      </c>
      <c r="D138" s="2">
        <f>SUM(D136,D133,D131,D128,D124,D111)</f>
        <v>4848793.2</v>
      </c>
      <c r="E138" s="2">
        <f>SUM(E133,E131,E128,E124,E111)+E136</f>
        <v>4849293.3</v>
      </c>
      <c r="F138" s="2">
        <f>SUM(F133,F131,F128,F124,F111)</f>
        <v>1577550.7000000002</v>
      </c>
      <c r="G138" s="3">
        <f>F138/E138</f>
        <v>0.3253155877372895</v>
      </c>
      <c r="H138" s="71"/>
      <c r="I138" s="2"/>
      <c r="J138" s="2"/>
      <c r="K138" s="2"/>
      <c r="L138" s="2"/>
      <c r="M138" s="3"/>
      <c r="N138" s="2"/>
      <c r="O138" s="71"/>
    </row>
    <row r="139" spans="1:15" ht="42.75">
      <c r="A139" s="113"/>
      <c r="B139" s="118" t="s">
        <v>177</v>
      </c>
      <c r="C139" s="65" t="s">
        <v>52</v>
      </c>
      <c r="D139" s="2">
        <f>SUM(D134,)</f>
        <v>4356.6</v>
      </c>
      <c r="E139" s="2">
        <f>SUM(E134,)</f>
        <v>4356.6</v>
      </c>
      <c r="F139" s="2">
        <f>SUM(F134,)</f>
        <v>1960.3</v>
      </c>
      <c r="G139" s="38">
        <f>F139/E139</f>
        <v>0.44996097874489277</v>
      </c>
      <c r="H139" s="71"/>
      <c r="I139" s="2"/>
      <c r="J139" s="2"/>
      <c r="K139" s="2"/>
      <c r="L139" s="2"/>
      <c r="M139" s="3"/>
      <c r="N139" s="2"/>
      <c r="O139" s="71"/>
    </row>
    <row r="140" spans="1:15" ht="14.25">
      <c r="A140" s="113"/>
      <c r="B140" s="118" t="s">
        <v>177</v>
      </c>
      <c r="C140" s="65" t="s">
        <v>54</v>
      </c>
      <c r="D140" s="2">
        <f>SUM(D138:D139)</f>
        <v>4853149.8</v>
      </c>
      <c r="E140" s="2">
        <f>SUM(E138:E139)</f>
        <v>4853649.899999999</v>
      </c>
      <c r="F140" s="2">
        <f>SUM(F138:F139)</f>
        <v>1579511.0000000002</v>
      </c>
      <c r="G140" s="3">
        <f>F140/E140</f>
        <v>0.3254274685118925</v>
      </c>
      <c r="H140" s="71"/>
      <c r="I140" s="2"/>
      <c r="J140" s="2"/>
      <c r="K140" s="2"/>
      <c r="L140" s="2"/>
      <c r="M140" s="3"/>
      <c r="N140" s="2"/>
      <c r="O140" s="71"/>
    </row>
    <row r="141" spans="1:15" ht="27.75" customHeight="1">
      <c r="A141" s="60" t="s">
        <v>178</v>
      </c>
      <c r="B141" s="111" t="s">
        <v>179</v>
      </c>
      <c r="C141" s="112"/>
      <c r="D141" s="112"/>
      <c r="E141" s="112"/>
      <c r="F141" s="112"/>
      <c r="G141" s="112"/>
      <c r="H141" s="112"/>
      <c r="I141" s="57"/>
      <c r="J141" s="57"/>
      <c r="K141" s="57"/>
      <c r="L141" s="57"/>
      <c r="M141" s="57"/>
      <c r="N141" s="57"/>
      <c r="O141" s="58"/>
    </row>
    <row r="142" spans="1:15" ht="18" customHeight="1">
      <c r="A142" s="18" t="s">
        <v>180</v>
      </c>
      <c r="B142" s="59" t="s">
        <v>181</v>
      </c>
      <c r="C142" s="57"/>
      <c r="D142" s="57"/>
      <c r="E142" s="57"/>
      <c r="F142" s="57"/>
      <c r="G142" s="57"/>
      <c r="H142" s="57"/>
      <c r="I142" s="57"/>
      <c r="J142" s="57"/>
      <c r="K142" s="57"/>
      <c r="L142" s="57"/>
      <c r="M142" s="57"/>
      <c r="N142" s="57"/>
      <c r="O142" s="58"/>
    </row>
    <row r="143" spans="1:15" ht="26.25" customHeight="1">
      <c r="A143" s="60" t="s">
        <v>182</v>
      </c>
      <c r="B143" s="111" t="s">
        <v>183</v>
      </c>
      <c r="C143" s="112"/>
      <c r="D143" s="112"/>
      <c r="E143" s="112"/>
      <c r="F143" s="112"/>
      <c r="G143" s="112"/>
      <c r="H143" s="57"/>
      <c r="I143" s="57"/>
      <c r="J143" s="57"/>
      <c r="K143" s="57"/>
      <c r="L143" s="57"/>
      <c r="M143" s="57"/>
      <c r="N143" s="57"/>
      <c r="O143" s="58"/>
    </row>
    <row r="144" spans="1:15" ht="22.5" customHeight="1">
      <c r="A144" s="60" t="s">
        <v>184</v>
      </c>
      <c r="B144" s="56" t="s">
        <v>185</v>
      </c>
      <c r="C144" s="57"/>
      <c r="D144" s="57"/>
      <c r="E144" s="57"/>
      <c r="F144" s="57"/>
      <c r="G144" s="57"/>
      <c r="H144" s="57"/>
      <c r="I144" s="57"/>
      <c r="J144" s="57"/>
      <c r="K144" s="57"/>
      <c r="L144" s="57"/>
      <c r="M144" s="57"/>
      <c r="N144" s="57"/>
      <c r="O144" s="58"/>
    </row>
    <row r="145" spans="1:15" ht="71.25">
      <c r="A145" s="113" t="s">
        <v>186</v>
      </c>
      <c r="B145" s="118" t="s">
        <v>187</v>
      </c>
      <c r="C145" s="65" t="s">
        <v>52</v>
      </c>
      <c r="D145" s="28">
        <v>17274.5</v>
      </c>
      <c r="E145" s="28">
        <v>17274.5</v>
      </c>
      <c r="F145" s="28">
        <v>6875.5</v>
      </c>
      <c r="G145" s="24">
        <f aca="true" t="shared" si="6" ref="G145:G179">F145/E145</f>
        <v>0.39801441431011025</v>
      </c>
      <c r="H145" s="71" t="s">
        <v>439</v>
      </c>
      <c r="I145" s="2">
        <v>100</v>
      </c>
      <c r="J145" s="2">
        <v>100</v>
      </c>
      <c r="K145" s="2">
        <v>100</v>
      </c>
      <c r="L145" s="78">
        <v>100</v>
      </c>
      <c r="M145" s="84">
        <v>100</v>
      </c>
      <c r="N145" s="2">
        <v>100</v>
      </c>
      <c r="O145" s="4"/>
    </row>
    <row r="146" spans="1:15" ht="14.25">
      <c r="A146" s="113" t="s">
        <v>186</v>
      </c>
      <c r="B146" s="118" t="s">
        <v>187</v>
      </c>
      <c r="C146" s="65" t="s">
        <v>54</v>
      </c>
      <c r="D146" s="28">
        <f>SUM(D145)</f>
        <v>17274.5</v>
      </c>
      <c r="E146" s="28">
        <f>SUM(E145)</f>
        <v>17274.5</v>
      </c>
      <c r="F146" s="28">
        <f>SUM(F145)</f>
        <v>6875.5</v>
      </c>
      <c r="G146" s="24">
        <f t="shared" si="6"/>
        <v>0.39801441431011025</v>
      </c>
      <c r="H146" s="71"/>
      <c r="I146" s="2"/>
      <c r="J146" s="2"/>
      <c r="K146" s="2"/>
      <c r="L146" s="2"/>
      <c r="M146" s="2"/>
      <c r="N146" s="2"/>
      <c r="O146" s="71"/>
    </row>
    <row r="147" spans="1:15" ht="87" customHeight="1">
      <c r="A147" s="113" t="s">
        <v>188</v>
      </c>
      <c r="B147" s="118" t="s">
        <v>189</v>
      </c>
      <c r="C147" s="65" t="s">
        <v>62</v>
      </c>
      <c r="D147" s="28">
        <v>607809.7</v>
      </c>
      <c r="E147" s="28">
        <v>607809.7</v>
      </c>
      <c r="F147" s="28">
        <v>334439.6</v>
      </c>
      <c r="G147" s="24">
        <f t="shared" si="6"/>
        <v>0.5502373522502191</v>
      </c>
      <c r="H147" s="71" t="s">
        <v>440</v>
      </c>
      <c r="I147" s="31">
        <v>22.1</v>
      </c>
      <c r="J147" s="31">
        <v>22.1</v>
      </c>
      <c r="K147" s="31">
        <v>22.2</v>
      </c>
      <c r="L147" s="78" t="s">
        <v>453</v>
      </c>
      <c r="M147" s="84" t="s">
        <v>453</v>
      </c>
      <c r="N147" s="31">
        <v>22.3</v>
      </c>
      <c r="O147" s="4" t="s">
        <v>452</v>
      </c>
    </row>
    <row r="148" spans="1:15" ht="18" customHeight="1">
      <c r="A148" s="113" t="s">
        <v>188</v>
      </c>
      <c r="B148" s="118" t="s">
        <v>189</v>
      </c>
      <c r="C148" s="65" t="s">
        <v>54</v>
      </c>
      <c r="D148" s="28">
        <f>SUM(D147)</f>
        <v>607809.7</v>
      </c>
      <c r="E148" s="28">
        <f>SUM(E147)</f>
        <v>607809.7</v>
      </c>
      <c r="F148" s="28">
        <f>SUM(F147)</f>
        <v>334439.6</v>
      </c>
      <c r="G148" s="24">
        <f t="shared" si="6"/>
        <v>0.5502373522502191</v>
      </c>
      <c r="H148" s="71"/>
      <c r="I148" s="2"/>
      <c r="J148" s="2"/>
      <c r="K148" s="2"/>
      <c r="L148" s="2"/>
      <c r="M148" s="2"/>
      <c r="N148" s="2"/>
      <c r="O148" s="71"/>
    </row>
    <row r="149" spans="1:15" ht="57">
      <c r="A149" s="113" t="s">
        <v>190</v>
      </c>
      <c r="B149" s="118" t="s">
        <v>191</v>
      </c>
      <c r="C149" s="65" t="s">
        <v>62</v>
      </c>
      <c r="D149" s="28">
        <v>2585424.9</v>
      </c>
      <c r="E149" s="28">
        <v>2585424.9</v>
      </c>
      <c r="F149" s="28">
        <v>1060467.1</v>
      </c>
      <c r="G149" s="24">
        <f t="shared" si="6"/>
        <v>0.41017130298389254</v>
      </c>
      <c r="H149" s="71" t="s">
        <v>441</v>
      </c>
      <c r="I149" s="31">
        <v>9.38</v>
      </c>
      <c r="J149" s="31">
        <v>9.31</v>
      </c>
      <c r="K149" s="31">
        <v>9.38</v>
      </c>
      <c r="L149" s="31" t="s">
        <v>453</v>
      </c>
      <c r="M149" s="31" t="s">
        <v>453</v>
      </c>
      <c r="N149" s="31">
        <v>9.7</v>
      </c>
      <c r="O149" s="4" t="s">
        <v>452</v>
      </c>
    </row>
    <row r="150" spans="1:15" ht="14.25">
      <c r="A150" s="113" t="s">
        <v>190</v>
      </c>
      <c r="B150" s="118" t="s">
        <v>191</v>
      </c>
      <c r="C150" s="65" t="s">
        <v>54</v>
      </c>
      <c r="D150" s="28">
        <f>SUM(D149)</f>
        <v>2585424.9</v>
      </c>
      <c r="E150" s="28">
        <f>SUM(E149)</f>
        <v>2585424.9</v>
      </c>
      <c r="F150" s="28">
        <f>SUM(F149)</f>
        <v>1060467.1</v>
      </c>
      <c r="G150" s="24">
        <f t="shared" si="6"/>
        <v>0.41017130298389254</v>
      </c>
      <c r="H150" s="71"/>
      <c r="I150" s="2"/>
      <c r="J150" s="2"/>
      <c r="K150" s="2"/>
      <c r="L150" s="2"/>
      <c r="M150" s="2"/>
      <c r="N150" s="2"/>
      <c r="O150" s="71"/>
    </row>
    <row r="151" spans="1:15" ht="42.75" customHeight="1">
      <c r="A151" s="113" t="s">
        <v>192</v>
      </c>
      <c r="B151" s="118" t="s">
        <v>193</v>
      </c>
      <c r="C151" s="65" t="s">
        <v>62</v>
      </c>
      <c r="D151" s="28">
        <v>474174.9</v>
      </c>
      <c r="E151" s="28">
        <v>474174.9</v>
      </c>
      <c r="F151" s="28">
        <v>198823.6</v>
      </c>
      <c r="G151" s="24">
        <f t="shared" si="6"/>
        <v>0.4193043537310811</v>
      </c>
      <c r="H151" s="71" t="s">
        <v>442</v>
      </c>
      <c r="I151" s="2">
        <v>100</v>
      </c>
      <c r="J151" s="2">
        <v>100</v>
      </c>
      <c r="K151" s="2">
        <v>100</v>
      </c>
      <c r="L151" s="78">
        <v>100</v>
      </c>
      <c r="M151" s="84">
        <v>100</v>
      </c>
      <c r="N151" s="2">
        <v>100</v>
      </c>
      <c r="O151" s="4"/>
    </row>
    <row r="152" spans="1:15" ht="55.5" customHeight="1">
      <c r="A152" s="113" t="s">
        <v>192</v>
      </c>
      <c r="B152" s="118" t="s">
        <v>193</v>
      </c>
      <c r="C152" s="65" t="s">
        <v>54</v>
      </c>
      <c r="D152" s="28">
        <f>SUM(D151)</f>
        <v>474174.9</v>
      </c>
      <c r="E152" s="28">
        <f>SUM(E151)</f>
        <v>474174.9</v>
      </c>
      <c r="F152" s="28">
        <f>SUM(F151)</f>
        <v>198823.6</v>
      </c>
      <c r="G152" s="24">
        <f t="shared" si="6"/>
        <v>0.4193043537310811</v>
      </c>
      <c r="H152" s="71" t="s">
        <v>443</v>
      </c>
      <c r="I152" s="39">
        <v>1.84</v>
      </c>
      <c r="J152" s="39">
        <v>1.855</v>
      </c>
      <c r="K152" s="39">
        <v>1.808</v>
      </c>
      <c r="L152" s="39" t="s">
        <v>453</v>
      </c>
      <c r="M152" s="31" t="s">
        <v>453</v>
      </c>
      <c r="N152" s="39">
        <v>1.787</v>
      </c>
      <c r="O152" s="4" t="s">
        <v>452</v>
      </c>
    </row>
    <row r="153" spans="1:15" ht="42.75">
      <c r="A153" s="113" t="s">
        <v>194</v>
      </c>
      <c r="B153" s="118" t="s">
        <v>195</v>
      </c>
      <c r="C153" s="65" t="s">
        <v>62</v>
      </c>
      <c r="D153" s="28">
        <v>1505.1</v>
      </c>
      <c r="E153" s="28">
        <v>1505.1</v>
      </c>
      <c r="F153" s="28">
        <v>337.9</v>
      </c>
      <c r="G153" s="24">
        <f t="shared" si="6"/>
        <v>0.22450335525878679</v>
      </c>
      <c r="H153" s="71" t="s">
        <v>444</v>
      </c>
      <c r="I153" s="2">
        <v>100</v>
      </c>
      <c r="J153" s="2">
        <v>100</v>
      </c>
      <c r="K153" s="2">
        <v>100</v>
      </c>
      <c r="L153" s="78" t="s">
        <v>453</v>
      </c>
      <c r="M153" s="84" t="s">
        <v>453</v>
      </c>
      <c r="N153" s="2">
        <v>100</v>
      </c>
      <c r="O153" s="4" t="s">
        <v>452</v>
      </c>
    </row>
    <row r="154" spans="1:15" ht="61.5" customHeight="1">
      <c r="A154" s="113" t="s">
        <v>194</v>
      </c>
      <c r="B154" s="118" t="s">
        <v>195</v>
      </c>
      <c r="C154" s="65" t="s">
        <v>54</v>
      </c>
      <c r="D154" s="28">
        <f>SUM(D153)</f>
        <v>1505.1</v>
      </c>
      <c r="E154" s="28">
        <f>SUM(E153)</f>
        <v>1505.1</v>
      </c>
      <c r="F154" s="28">
        <f>SUM(F153)</f>
        <v>337.9</v>
      </c>
      <c r="G154" s="24">
        <f t="shared" si="6"/>
        <v>0.22450335525878679</v>
      </c>
      <c r="H154" s="71" t="s">
        <v>386</v>
      </c>
      <c r="I154" s="39">
        <v>1.84</v>
      </c>
      <c r="J154" s="39">
        <v>1.855</v>
      </c>
      <c r="K154" s="39">
        <v>1.808</v>
      </c>
      <c r="L154" s="39" t="s">
        <v>453</v>
      </c>
      <c r="M154" s="31" t="s">
        <v>453</v>
      </c>
      <c r="N154" s="39">
        <v>1.787</v>
      </c>
      <c r="O154" s="4" t="s">
        <v>452</v>
      </c>
    </row>
    <row r="155" spans="1:15" ht="61.5" customHeight="1">
      <c r="A155" s="60"/>
      <c r="B155" s="134" t="s">
        <v>446</v>
      </c>
      <c r="C155" s="65" t="s">
        <v>62</v>
      </c>
      <c r="D155" s="28">
        <v>140700</v>
      </c>
      <c r="E155" s="28">
        <v>140700</v>
      </c>
      <c r="F155" s="28">
        <v>40650</v>
      </c>
      <c r="G155" s="24">
        <f>F155/E155</f>
        <v>0.2889125799573561</v>
      </c>
      <c r="H155" s="71" t="s">
        <v>447</v>
      </c>
      <c r="I155" s="39">
        <v>0</v>
      </c>
      <c r="J155" s="39">
        <v>0</v>
      </c>
      <c r="K155" s="39">
        <v>100</v>
      </c>
      <c r="L155" s="31">
        <v>100</v>
      </c>
      <c r="M155" s="31">
        <v>100</v>
      </c>
      <c r="N155" s="39">
        <v>100</v>
      </c>
      <c r="O155" s="4"/>
    </row>
    <row r="156" spans="1:15" ht="61.5" customHeight="1">
      <c r="A156" s="60"/>
      <c r="B156" s="149"/>
      <c r="C156" s="65" t="s">
        <v>54</v>
      </c>
      <c r="D156" s="28">
        <v>140700</v>
      </c>
      <c r="E156" s="28">
        <v>140700</v>
      </c>
      <c r="F156" s="28">
        <v>40650</v>
      </c>
      <c r="G156" s="24">
        <f>F156/E156</f>
        <v>0.2889125799573561</v>
      </c>
      <c r="H156" s="71"/>
      <c r="I156" s="39"/>
      <c r="J156" s="39"/>
      <c r="K156" s="39"/>
      <c r="L156" s="39"/>
      <c r="M156" s="31"/>
      <c r="N156" s="39"/>
      <c r="O156" s="4"/>
    </row>
    <row r="157" spans="1:15" ht="105" customHeight="1">
      <c r="A157" s="113" t="s">
        <v>196</v>
      </c>
      <c r="B157" s="118" t="s">
        <v>197</v>
      </c>
      <c r="C157" s="65" t="s">
        <v>62</v>
      </c>
      <c r="D157" s="28">
        <v>1078759.2</v>
      </c>
      <c r="E157" s="28">
        <v>1078759.2</v>
      </c>
      <c r="F157" s="28">
        <v>540613.7</v>
      </c>
      <c r="G157" s="24">
        <f t="shared" si="6"/>
        <v>0.5011439995135152</v>
      </c>
      <c r="H157" s="71" t="s">
        <v>465</v>
      </c>
      <c r="I157" s="2">
        <v>100</v>
      </c>
      <c r="J157" s="2">
        <v>100</v>
      </c>
      <c r="K157" s="2">
        <v>100</v>
      </c>
      <c r="L157" s="2">
        <v>100</v>
      </c>
      <c r="M157" s="2">
        <v>100</v>
      </c>
      <c r="N157" s="2">
        <v>100</v>
      </c>
      <c r="O157" s="71"/>
    </row>
    <row r="158" spans="1:15" ht="60" customHeight="1">
      <c r="A158" s="113" t="s">
        <v>196</v>
      </c>
      <c r="B158" s="118" t="s">
        <v>197</v>
      </c>
      <c r="C158" s="65" t="s">
        <v>54</v>
      </c>
      <c r="D158" s="28">
        <f>SUM(D157)</f>
        <v>1078759.2</v>
      </c>
      <c r="E158" s="28">
        <f>SUM(E157)</f>
        <v>1078759.2</v>
      </c>
      <c r="F158" s="28">
        <f>SUM(F157)</f>
        <v>540613.7</v>
      </c>
      <c r="G158" s="24">
        <f t="shared" si="6"/>
        <v>0.5011439995135152</v>
      </c>
      <c r="H158" s="71" t="s">
        <v>466</v>
      </c>
      <c r="I158" s="39">
        <v>1.84</v>
      </c>
      <c r="J158" s="39">
        <v>1.855</v>
      </c>
      <c r="K158" s="39">
        <v>1.808</v>
      </c>
      <c r="L158" s="39" t="s">
        <v>453</v>
      </c>
      <c r="M158" s="31" t="s">
        <v>453</v>
      </c>
      <c r="N158" s="39">
        <v>1.787</v>
      </c>
      <c r="O158" s="4" t="s">
        <v>452</v>
      </c>
    </row>
    <row r="159" spans="1:15" ht="81" customHeight="1">
      <c r="A159" s="113" t="s">
        <v>198</v>
      </c>
      <c r="B159" s="142" t="s">
        <v>199</v>
      </c>
      <c r="C159" s="65" t="s">
        <v>62</v>
      </c>
      <c r="D159" s="28">
        <v>214212.5</v>
      </c>
      <c r="E159" s="28">
        <v>214212.5</v>
      </c>
      <c r="F159" s="28">
        <v>82614.1</v>
      </c>
      <c r="G159" s="24">
        <f t="shared" si="6"/>
        <v>0.3856642352803875</v>
      </c>
      <c r="H159" s="107" t="s">
        <v>467</v>
      </c>
      <c r="I159" s="121">
        <v>100</v>
      </c>
      <c r="J159" s="121">
        <v>100</v>
      </c>
      <c r="K159" s="121">
        <v>100</v>
      </c>
      <c r="L159" s="121">
        <v>100</v>
      </c>
      <c r="M159" s="121">
        <v>100</v>
      </c>
      <c r="N159" s="121">
        <v>100</v>
      </c>
      <c r="O159" s="103"/>
    </row>
    <row r="160" spans="1:15" ht="126.75" customHeight="1">
      <c r="A160" s="113" t="s">
        <v>198</v>
      </c>
      <c r="B160" s="142" t="s">
        <v>199</v>
      </c>
      <c r="C160" s="65" t="s">
        <v>54</v>
      </c>
      <c r="D160" s="28">
        <f>SUM(D159)</f>
        <v>214212.5</v>
      </c>
      <c r="E160" s="28">
        <f>SUM(E159)</f>
        <v>214212.5</v>
      </c>
      <c r="F160" s="28">
        <f>SUM(F159)</f>
        <v>82614.1</v>
      </c>
      <c r="G160" s="24">
        <f t="shared" si="6"/>
        <v>0.3856642352803875</v>
      </c>
      <c r="H160" s="110"/>
      <c r="I160" s="123"/>
      <c r="J160" s="123"/>
      <c r="K160" s="123"/>
      <c r="L160" s="123"/>
      <c r="M160" s="123"/>
      <c r="N160" s="123"/>
      <c r="O160" s="104"/>
    </row>
    <row r="161" spans="1:15" ht="83.25" customHeight="1">
      <c r="A161" s="154" t="s">
        <v>85</v>
      </c>
      <c r="B161" s="156" t="s">
        <v>89</v>
      </c>
      <c r="C161" s="25" t="s">
        <v>52</v>
      </c>
      <c r="D161" s="86">
        <v>211.2</v>
      </c>
      <c r="E161" s="86">
        <v>211.2</v>
      </c>
      <c r="F161" s="86">
        <v>0</v>
      </c>
      <c r="G161" s="87">
        <v>0</v>
      </c>
      <c r="H161" s="40" t="s">
        <v>468</v>
      </c>
      <c r="I161" s="34">
        <v>100</v>
      </c>
      <c r="J161" s="34">
        <v>100</v>
      </c>
      <c r="K161" s="34">
        <v>100</v>
      </c>
      <c r="L161" s="34" t="s">
        <v>327</v>
      </c>
      <c r="M161" s="2" t="s">
        <v>327</v>
      </c>
      <c r="N161" s="34">
        <v>100</v>
      </c>
      <c r="O161" s="88" t="s">
        <v>452</v>
      </c>
    </row>
    <row r="162" spans="1:15" ht="18.75" customHeight="1">
      <c r="A162" s="155"/>
      <c r="B162" s="157"/>
      <c r="C162" s="26" t="s">
        <v>54</v>
      </c>
      <c r="D162" s="89">
        <v>211.2</v>
      </c>
      <c r="E162" s="89">
        <v>211.2</v>
      </c>
      <c r="F162" s="89">
        <v>0</v>
      </c>
      <c r="G162" s="90">
        <v>0</v>
      </c>
      <c r="H162" s="41"/>
      <c r="I162" s="42"/>
      <c r="J162" s="42"/>
      <c r="K162" s="42"/>
      <c r="L162" s="42"/>
      <c r="M162" s="43"/>
      <c r="N162" s="42"/>
      <c r="O162" s="10"/>
    </row>
    <row r="163" spans="1:15" ht="72.75" customHeight="1">
      <c r="A163" s="154" t="s">
        <v>90</v>
      </c>
      <c r="B163" s="156" t="s">
        <v>93</v>
      </c>
      <c r="C163" s="25" t="s">
        <v>52</v>
      </c>
      <c r="D163" s="86">
        <v>1282446.5</v>
      </c>
      <c r="E163" s="86">
        <v>1282446.5</v>
      </c>
      <c r="F163" s="86">
        <v>585970.8</v>
      </c>
      <c r="G163" s="87">
        <f>F163/E163</f>
        <v>0.45691637039049976</v>
      </c>
      <c r="H163" s="40" t="s">
        <v>469</v>
      </c>
      <c r="I163" s="34">
        <v>100</v>
      </c>
      <c r="J163" s="34">
        <v>100</v>
      </c>
      <c r="K163" s="34">
        <v>100</v>
      </c>
      <c r="L163" s="34">
        <v>100</v>
      </c>
      <c r="M163" s="34">
        <v>100</v>
      </c>
      <c r="N163" s="34">
        <v>100</v>
      </c>
      <c r="O163" s="11"/>
    </row>
    <row r="164" spans="1:15" ht="27" customHeight="1">
      <c r="A164" s="155"/>
      <c r="B164" s="157"/>
      <c r="C164" s="26" t="s">
        <v>54</v>
      </c>
      <c r="D164" s="89">
        <f>SUM(D163)</f>
        <v>1282446.5</v>
      </c>
      <c r="E164" s="89">
        <f>SUM(E163)</f>
        <v>1282446.5</v>
      </c>
      <c r="F164" s="89">
        <f>SUM(F163)</f>
        <v>585970.8</v>
      </c>
      <c r="G164" s="87">
        <f>F164/E164</f>
        <v>0.45691637039049976</v>
      </c>
      <c r="H164" s="41"/>
      <c r="I164" s="42"/>
      <c r="J164" s="42"/>
      <c r="K164" s="42"/>
      <c r="L164" s="42"/>
      <c r="M164" s="43"/>
      <c r="N164" s="42"/>
      <c r="O164" s="10"/>
    </row>
    <row r="165" spans="1:15" ht="56.25" customHeight="1">
      <c r="A165" s="72"/>
      <c r="B165" s="156" t="s">
        <v>448</v>
      </c>
      <c r="C165" s="26" t="s">
        <v>52</v>
      </c>
      <c r="D165" s="89">
        <v>475884.5</v>
      </c>
      <c r="E165" s="89">
        <v>475884.5</v>
      </c>
      <c r="F165" s="89">
        <v>57818</v>
      </c>
      <c r="G165" s="87">
        <f>F165/E165</f>
        <v>0.12149586716944973</v>
      </c>
      <c r="H165" s="41" t="s">
        <v>470</v>
      </c>
      <c r="I165" s="42">
        <v>0</v>
      </c>
      <c r="J165" s="42">
        <v>0</v>
      </c>
      <c r="K165" s="42">
        <v>100</v>
      </c>
      <c r="L165" s="42">
        <v>100</v>
      </c>
      <c r="M165" s="91">
        <v>100</v>
      </c>
      <c r="N165" s="42">
        <v>100</v>
      </c>
      <c r="O165" s="10"/>
    </row>
    <row r="166" spans="1:15" ht="27" customHeight="1">
      <c r="A166" s="72"/>
      <c r="B166" s="157"/>
      <c r="C166" s="27" t="s">
        <v>54</v>
      </c>
      <c r="D166" s="89">
        <v>475884.5</v>
      </c>
      <c r="E166" s="89">
        <v>475884.5</v>
      </c>
      <c r="F166" s="89">
        <v>57818</v>
      </c>
      <c r="G166" s="87">
        <f>F166/E166</f>
        <v>0.12149586716944973</v>
      </c>
      <c r="H166" s="62"/>
      <c r="I166" s="2"/>
      <c r="J166" s="2"/>
      <c r="K166" s="2"/>
      <c r="L166" s="2"/>
      <c r="M166" s="3"/>
      <c r="N166" s="2"/>
      <c r="O166" s="10"/>
    </row>
    <row r="167" spans="1:15" ht="27" customHeight="1">
      <c r="A167" s="60" t="s">
        <v>200</v>
      </c>
      <c r="B167" s="111" t="s">
        <v>201</v>
      </c>
      <c r="C167" s="112"/>
      <c r="D167" s="112"/>
      <c r="E167" s="112"/>
      <c r="F167" s="112"/>
      <c r="G167" s="112"/>
      <c r="H167" s="57"/>
      <c r="I167" s="57"/>
      <c r="J167" s="57"/>
      <c r="K167" s="57"/>
      <c r="L167" s="57"/>
      <c r="M167" s="57"/>
      <c r="N167" s="57"/>
      <c r="O167" s="58"/>
    </row>
    <row r="168" spans="1:15" ht="108.75" customHeight="1">
      <c r="A168" s="113" t="s">
        <v>202</v>
      </c>
      <c r="B168" s="142" t="s">
        <v>343</v>
      </c>
      <c r="C168" s="65" t="s">
        <v>62</v>
      </c>
      <c r="D168" s="28">
        <v>509102.6</v>
      </c>
      <c r="E168" s="28">
        <v>509102.6</v>
      </c>
      <c r="F168" s="28">
        <v>167419.4</v>
      </c>
      <c r="G168" s="24">
        <f>F168/E168</f>
        <v>0.32885198386337056</v>
      </c>
      <c r="H168" s="71" t="s">
        <v>471</v>
      </c>
      <c r="I168" s="31">
        <v>100</v>
      </c>
      <c r="J168" s="31">
        <v>100</v>
      </c>
      <c r="K168" s="31">
        <v>100</v>
      </c>
      <c r="L168" s="31">
        <v>100</v>
      </c>
      <c r="M168" s="2">
        <v>100</v>
      </c>
      <c r="N168" s="31">
        <v>100</v>
      </c>
      <c r="O168" s="74"/>
    </row>
    <row r="169" spans="1:15" ht="99.75" customHeight="1">
      <c r="A169" s="113" t="s">
        <v>202</v>
      </c>
      <c r="B169" s="142" t="s">
        <v>203</v>
      </c>
      <c r="C169" s="65" t="s">
        <v>54</v>
      </c>
      <c r="D169" s="28">
        <v>509102.6</v>
      </c>
      <c r="E169" s="28">
        <v>509102.6</v>
      </c>
      <c r="F169" s="28">
        <v>167419.4</v>
      </c>
      <c r="G169" s="24">
        <f>F169/E169</f>
        <v>0.32885198386337056</v>
      </c>
      <c r="H169" s="71" t="s">
        <v>472</v>
      </c>
      <c r="I169" s="2">
        <v>100</v>
      </c>
      <c r="J169" s="2">
        <v>100</v>
      </c>
      <c r="K169" s="31">
        <v>100</v>
      </c>
      <c r="L169" s="31">
        <v>100</v>
      </c>
      <c r="M169" s="2">
        <v>100</v>
      </c>
      <c r="N169" s="2">
        <v>100</v>
      </c>
      <c r="O169" s="74"/>
    </row>
    <row r="170" spans="1:15" ht="57">
      <c r="A170" s="113" t="s">
        <v>204</v>
      </c>
      <c r="B170" s="118" t="s">
        <v>344</v>
      </c>
      <c r="C170" s="65" t="s">
        <v>62</v>
      </c>
      <c r="D170" s="28">
        <v>140516.8</v>
      </c>
      <c r="E170" s="28">
        <v>140516.8</v>
      </c>
      <c r="F170" s="28">
        <v>41096.763</v>
      </c>
      <c r="G170" s="24">
        <f t="shared" si="6"/>
        <v>0.29246867990162034</v>
      </c>
      <c r="H170" s="71" t="s">
        <v>473</v>
      </c>
      <c r="I170" s="31">
        <v>100</v>
      </c>
      <c r="J170" s="31">
        <v>100</v>
      </c>
      <c r="K170" s="31">
        <v>100</v>
      </c>
      <c r="L170" s="31">
        <v>100</v>
      </c>
      <c r="M170" s="2">
        <v>100</v>
      </c>
      <c r="N170" s="31">
        <v>100</v>
      </c>
      <c r="O170" s="74"/>
    </row>
    <row r="171" spans="1:15" ht="14.25">
      <c r="A171" s="113" t="s">
        <v>204</v>
      </c>
      <c r="B171" s="118" t="s">
        <v>205</v>
      </c>
      <c r="C171" s="65" t="s">
        <v>54</v>
      </c>
      <c r="D171" s="28">
        <v>140516.8</v>
      </c>
      <c r="E171" s="28">
        <v>140516.8</v>
      </c>
      <c r="F171" s="28">
        <v>41096.763</v>
      </c>
      <c r="G171" s="24">
        <f t="shared" si="6"/>
        <v>0.29246867990162034</v>
      </c>
      <c r="H171" s="74"/>
      <c r="I171" s="6"/>
      <c r="J171" s="6"/>
      <c r="K171" s="6"/>
      <c r="L171" s="6"/>
      <c r="M171" s="7"/>
      <c r="N171" s="6"/>
      <c r="O171" s="74"/>
    </row>
    <row r="172" spans="1:15" ht="27.75" customHeight="1">
      <c r="A172" s="60" t="s">
        <v>206</v>
      </c>
      <c r="B172" s="111" t="s">
        <v>207</v>
      </c>
      <c r="C172" s="112"/>
      <c r="D172" s="112"/>
      <c r="E172" s="112"/>
      <c r="F172" s="112"/>
      <c r="G172" s="112"/>
      <c r="H172" s="12"/>
      <c r="I172" s="12"/>
      <c r="J172" s="12"/>
      <c r="K172" s="12"/>
      <c r="L172" s="12"/>
      <c r="M172" s="12"/>
      <c r="N172" s="12"/>
      <c r="O172" s="13"/>
    </row>
    <row r="173" spans="1:15" ht="57">
      <c r="A173" s="113" t="s">
        <v>208</v>
      </c>
      <c r="B173" s="118" t="s">
        <v>345</v>
      </c>
      <c r="C173" s="65" t="s">
        <v>52</v>
      </c>
      <c r="D173" s="28">
        <v>25475.1</v>
      </c>
      <c r="E173" s="28">
        <v>25475.1</v>
      </c>
      <c r="F173" s="28">
        <v>9208</v>
      </c>
      <c r="G173" s="3">
        <f t="shared" si="6"/>
        <v>0.3614509854720884</v>
      </c>
      <c r="H173" s="71" t="s">
        <v>474</v>
      </c>
      <c r="I173" s="2">
        <v>100</v>
      </c>
      <c r="J173" s="2">
        <v>100</v>
      </c>
      <c r="K173" s="2">
        <v>100</v>
      </c>
      <c r="L173" s="2">
        <v>100</v>
      </c>
      <c r="M173" s="2">
        <v>100</v>
      </c>
      <c r="N173" s="2">
        <v>100</v>
      </c>
      <c r="O173" s="74"/>
    </row>
    <row r="174" spans="1:15" ht="14.25">
      <c r="A174" s="113" t="s">
        <v>208</v>
      </c>
      <c r="B174" s="118" t="s">
        <v>209</v>
      </c>
      <c r="C174" s="65" t="s">
        <v>54</v>
      </c>
      <c r="D174" s="28">
        <v>25475.1</v>
      </c>
      <c r="E174" s="28">
        <v>25475.1</v>
      </c>
      <c r="F174" s="28">
        <v>9208</v>
      </c>
      <c r="G174" s="3">
        <f>F174/E174</f>
        <v>0.3614509854720884</v>
      </c>
      <c r="H174" s="71"/>
      <c r="I174" s="2"/>
      <c r="J174" s="2"/>
      <c r="K174" s="2"/>
      <c r="L174" s="2"/>
      <c r="M174" s="3"/>
      <c r="N174" s="2"/>
      <c r="O174" s="74"/>
    </row>
    <row r="175" spans="1:15" ht="42.75">
      <c r="A175" s="113" t="s">
        <v>210</v>
      </c>
      <c r="B175" s="118" t="s">
        <v>346</v>
      </c>
      <c r="C175" s="65" t="s">
        <v>62</v>
      </c>
      <c r="D175" s="28">
        <v>183644.5</v>
      </c>
      <c r="E175" s="28">
        <v>183644.5</v>
      </c>
      <c r="F175" s="28">
        <v>92107</v>
      </c>
      <c r="G175" s="24">
        <f t="shared" si="6"/>
        <v>0.5015505501117649</v>
      </c>
      <c r="H175" s="71" t="s">
        <v>475</v>
      </c>
      <c r="I175" s="2">
        <v>100</v>
      </c>
      <c r="J175" s="2">
        <v>100</v>
      </c>
      <c r="K175" s="2">
        <v>100</v>
      </c>
      <c r="L175" s="2">
        <v>100</v>
      </c>
      <c r="M175" s="2">
        <v>100</v>
      </c>
      <c r="N175" s="2">
        <v>100</v>
      </c>
      <c r="O175" s="74"/>
    </row>
    <row r="176" spans="1:15" ht="27" customHeight="1">
      <c r="A176" s="113" t="s">
        <v>210</v>
      </c>
      <c r="B176" s="118" t="s">
        <v>211</v>
      </c>
      <c r="C176" s="65" t="s">
        <v>54</v>
      </c>
      <c r="D176" s="28">
        <v>183644.5</v>
      </c>
      <c r="E176" s="28">
        <v>183644.5</v>
      </c>
      <c r="F176" s="28">
        <v>92107</v>
      </c>
      <c r="G176" s="24">
        <f>F176/E176</f>
        <v>0.5015505501117649</v>
      </c>
      <c r="H176" s="71"/>
      <c r="I176" s="2"/>
      <c r="J176" s="2"/>
      <c r="K176" s="2"/>
      <c r="L176" s="2"/>
      <c r="M176" s="3"/>
      <c r="N176" s="2"/>
      <c r="O176" s="74"/>
    </row>
    <row r="177" spans="1:15" ht="42.75">
      <c r="A177" s="113" t="s">
        <v>212</v>
      </c>
      <c r="B177" s="118" t="s">
        <v>347</v>
      </c>
      <c r="C177" s="65" t="s">
        <v>62</v>
      </c>
      <c r="D177" s="28">
        <v>325844.4</v>
      </c>
      <c r="E177" s="28">
        <v>325844.4</v>
      </c>
      <c r="F177" s="28">
        <v>158967.7</v>
      </c>
      <c r="G177" s="24">
        <f t="shared" si="6"/>
        <v>0.48786383930489524</v>
      </c>
      <c r="H177" s="71" t="s">
        <v>476</v>
      </c>
      <c r="I177" s="2">
        <v>100</v>
      </c>
      <c r="J177" s="2">
        <v>100</v>
      </c>
      <c r="K177" s="2">
        <v>100</v>
      </c>
      <c r="L177" s="2">
        <v>100</v>
      </c>
      <c r="M177" s="2">
        <v>100</v>
      </c>
      <c r="N177" s="2">
        <v>100</v>
      </c>
      <c r="O177" s="74"/>
    </row>
    <row r="178" spans="1:15" ht="14.25">
      <c r="A178" s="113" t="s">
        <v>212</v>
      </c>
      <c r="B178" s="118" t="s">
        <v>213</v>
      </c>
      <c r="C178" s="65" t="s">
        <v>54</v>
      </c>
      <c r="D178" s="28">
        <v>325844.4</v>
      </c>
      <c r="E178" s="28">
        <v>325844.4</v>
      </c>
      <c r="F178" s="28">
        <v>158967.7</v>
      </c>
      <c r="G178" s="24">
        <f>F178/E178</f>
        <v>0.48786383930489524</v>
      </c>
      <c r="H178" s="71"/>
      <c r="I178" s="2"/>
      <c r="J178" s="2"/>
      <c r="K178" s="2"/>
      <c r="L178" s="2"/>
      <c r="M178" s="3"/>
      <c r="N178" s="2"/>
      <c r="O178" s="74"/>
    </row>
    <row r="179" spans="1:15" ht="42.75">
      <c r="A179" s="113" t="s">
        <v>214</v>
      </c>
      <c r="B179" s="118" t="s">
        <v>348</v>
      </c>
      <c r="C179" s="65" t="s">
        <v>62</v>
      </c>
      <c r="D179" s="28">
        <v>653217.6</v>
      </c>
      <c r="E179" s="28">
        <v>653217.6</v>
      </c>
      <c r="F179" s="28">
        <v>291247.2</v>
      </c>
      <c r="G179" s="24">
        <f t="shared" si="6"/>
        <v>0.4458655125030312</v>
      </c>
      <c r="H179" s="71" t="s">
        <v>477</v>
      </c>
      <c r="I179" s="2">
        <v>100</v>
      </c>
      <c r="J179" s="2">
        <v>100</v>
      </c>
      <c r="K179" s="2">
        <v>100</v>
      </c>
      <c r="L179" s="2">
        <v>100</v>
      </c>
      <c r="M179" s="2">
        <v>100</v>
      </c>
      <c r="N179" s="2">
        <v>100</v>
      </c>
      <c r="O179" s="74"/>
    </row>
    <row r="180" spans="1:15" ht="14.25">
      <c r="A180" s="113" t="s">
        <v>214</v>
      </c>
      <c r="B180" s="118" t="s">
        <v>215</v>
      </c>
      <c r="C180" s="65" t="s">
        <v>54</v>
      </c>
      <c r="D180" s="28">
        <v>653217.6</v>
      </c>
      <c r="E180" s="28">
        <v>653217.6</v>
      </c>
      <c r="F180" s="28">
        <v>291247.2</v>
      </c>
      <c r="G180" s="24">
        <f aca="true" t="shared" si="7" ref="G180:G186">F180/E180</f>
        <v>0.4458655125030312</v>
      </c>
      <c r="H180" s="71"/>
      <c r="I180" s="2"/>
      <c r="J180" s="2"/>
      <c r="K180" s="2"/>
      <c r="L180" s="2"/>
      <c r="M180" s="3"/>
      <c r="N180" s="2"/>
      <c r="O180" s="74"/>
    </row>
    <row r="181" spans="1:15" ht="42.75">
      <c r="A181" s="105" t="s">
        <v>216</v>
      </c>
      <c r="B181" s="134" t="s">
        <v>408</v>
      </c>
      <c r="C181" s="65" t="s">
        <v>62</v>
      </c>
      <c r="D181" s="2">
        <v>2000</v>
      </c>
      <c r="E181" s="2">
        <v>2000</v>
      </c>
      <c r="F181" s="2">
        <v>200</v>
      </c>
      <c r="G181" s="3">
        <f t="shared" si="7"/>
        <v>0.1</v>
      </c>
      <c r="H181" s="71"/>
      <c r="I181" s="2"/>
      <c r="J181" s="2"/>
      <c r="K181" s="2"/>
      <c r="L181" s="2"/>
      <c r="M181" s="3"/>
      <c r="N181" s="2"/>
      <c r="O181" s="162"/>
    </row>
    <row r="182" spans="1:15" ht="14.25">
      <c r="A182" s="106"/>
      <c r="B182" s="149"/>
      <c r="C182" s="65" t="s">
        <v>54</v>
      </c>
      <c r="D182" s="2">
        <v>2000</v>
      </c>
      <c r="E182" s="2">
        <v>2000</v>
      </c>
      <c r="F182" s="2">
        <v>200</v>
      </c>
      <c r="G182" s="3">
        <f t="shared" si="7"/>
        <v>0.1</v>
      </c>
      <c r="H182" s="71"/>
      <c r="I182" s="2"/>
      <c r="J182" s="2"/>
      <c r="K182" s="2"/>
      <c r="L182" s="2"/>
      <c r="M182" s="3"/>
      <c r="N182" s="2"/>
      <c r="O182" s="163"/>
    </row>
    <row r="183" spans="1:15" ht="85.5">
      <c r="A183" s="113" t="s">
        <v>218</v>
      </c>
      <c r="B183" s="118" t="s">
        <v>349</v>
      </c>
      <c r="C183" s="65" t="s">
        <v>62</v>
      </c>
      <c r="D183" s="2">
        <v>7209.4</v>
      </c>
      <c r="E183" s="2">
        <v>7209.4</v>
      </c>
      <c r="F183" s="2">
        <v>801.4</v>
      </c>
      <c r="G183" s="3">
        <f t="shared" si="7"/>
        <v>0.11116042943934308</v>
      </c>
      <c r="H183" s="71" t="s">
        <v>478</v>
      </c>
      <c r="I183" s="2">
        <v>100</v>
      </c>
      <c r="J183" s="2">
        <v>0</v>
      </c>
      <c r="K183" s="2">
        <v>100</v>
      </c>
      <c r="L183" s="39" t="s">
        <v>453</v>
      </c>
      <c r="M183" s="39" t="s">
        <v>453</v>
      </c>
      <c r="N183" s="2">
        <v>100</v>
      </c>
      <c r="O183" s="4" t="s">
        <v>452</v>
      </c>
    </row>
    <row r="184" spans="1:15" ht="14.25">
      <c r="A184" s="113" t="s">
        <v>216</v>
      </c>
      <c r="B184" s="118" t="s">
        <v>217</v>
      </c>
      <c r="C184" s="65" t="s">
        <v>54</v>
      </c>
      <c r="D184" s="2">
        <v>7209</v>
      </c>
      <c r="E184" s="2">
        <v>7209.4</v>
      </c>
      <c r="F184" s="2">
        <v>801.4</v>
      </c>
      <c r="G184" s="3">
        <f t="shared" si="7"/>
        <v>0.11116042943934308</v>
      </c>
      <c r="H184" s="71"/>
      <c r="I184" s="2"/>
      <c r="J184" s="2"/>
      <c r="K184" s="2"/>
      <c r="L184" s="2"/>
      <c r="M184" s="3"/>
      <c r="N184" s="2"/>
      <c r="O184" s="74"/>
    </row>
    <row r="185" spans="1:15" ht="42.75">
      <c r="A185" s="113" t="s">
        <v>409</v>
      </c>
      <c r="B185" s="118" t="s">
        <v>350</v>
      </c>
      <c r="C185" s="65" t="s">
        <v>62</v>
      </c>
      <c r="D185" s="28">
        <v>60339.1</v>
      </c>
      <c r="E185" s="28">
        <v>60339.1</v>
      </c>
      <c r="F185" s="28">
        <v>21948.4</v>
      </c>
      <c r="G185" s="24">
        <f t="shared" si="7"/>
        <v>0.36375086801095813</v>
      </c>
      <c r="H185" s="71" t="s">
        <v>479</v>
      </c>
      <c r="I185" s="2">
        <v>98.8</v>
      </c>
      <c r="J185" s="2">
        <v>98.8</v>
      </c>
      <c r="K185" s="2">
        <v>98.8</v>
      </c>
      <c r="L185" s="2">
        <v>98.8</v>
      </c>
      <c r="M185" s="2">
        <v>100</v>
      </c>
      <c r="N185" s="2">
        <v>98.8</v>
      </c>
      <c r="O185" s="74"/>
    </row>
    <row r="186" spans="1:15" ht="14.25">
      <c r="A186" s="113" t="s">
        <v>218</v>
      </c>
      <c r="B186" s="118" t="s">
        <v>219</v>
      </c>
      <c r="C186" s="65" t="s">
        <v>54</v>
      </c>
      <c r="D186" s="28">
        <v>60339.1</v>
      </c>
      <c r="E186" s="28">
        <v>60339.1</v>
      </c>
      <c r="F186" s="28">
        <v>21948.4</v>
      </c>
      <c r="G186" s="24">
        <f t="shared" si="7"/>
        <v>0.36375086801095813</v>
      </c>
      <c r="H186" s="71"/>
      <c r="I186" s="2"/>
      <c r="J186" s="2"/>
      <c r="K186" s="2"/>
      <c r="L186" s="2"/>
      <c r="M186" s="3"/>
      <c r="N186" s="2"/>
      <c r="O186" s="74"/>
    </row>
    <row r="187" spans="1:15" ht="27" customHeight="1">
      <c r="A187" s="60" t="s">
        <v>220</v>
      </c>
      <c r="B187" s="111" t="s">
        <v>221</v>
      </c>
      <c r="C187" s="112"/>
      <c r="D187" s="112"/>
      <c r="E187" s="112"/>
      <c r="F187" s="112"/>
      <c r="G187" s="112"/>
      <c r="H187" s="57"/>
      <c r="I187" s="57"/>
      <c r="J187" s="57"/>
      <c r="K187" s="57"/>
      <c r="L187" s="57"/>
      <c r="M187" s="57"/>
      <c r="N187" s="57"/>
      <c r="O187" s="13"/>
    </row>
    <row r="188" spans="1:15" ht="100.5" customHeight="1">
      <c r="A188" s="113" t="s">
        <v>222</v>
      </c>
      <c r="B188" s="118" t="s">
        <v>223</v>
      </c>
      <c r="C188" s="65" t="s">
        <v>62</v>
      </c>
      <c r="D188" s="28">
        <v>3705</v>
      </c>
      <c r="E188" s="28">
        <v>3705</v>
      </c>
      <c r="F188" s="28">
        <v>510</v>
      </c>
      <c r="G188" s="24">
        <f>F188/E188</f>
        <v>0.13765182186234817</v>
      </c>
      <c r="H188" s="71" t="s">
        <v>480</v>
      </c>
      <c r="I188" s="2">
        <v>100</v>
      </c>
      <c r="J188" s="2">
        <v>100</v>
      </c>
      <c r="K188" s="2">
        <v>100</v>
      </c>
      <c r="L188" s="2">
        <v>100</v>
      </c>
      <c r="M188" s="2">
        <v>100</v>
      </c>
      <c r="N188" s="2">
        <v>100</v>
      </c>
      <c r="O188" s="74"/>
    </row>
    <row r="189" spans="1:15" ht="16.5" customHeight="1">
      <c r="A189" s="113" t="s">
        <v>222</v>
      </c>
      <c r="B189" s="118" t="s">
        <v>223</v>
      </c>
      <c r="C189" s="65" t="s">
        <v>54</v>
      </c>
      <c r="D189" s="28">
        <v>3705</v>
      </c>
      <c r="E189" s="28">
        <v>3705</v>
      </c>
      <c r="F189" s="28">
        <v>510</v>
      </c>
      <c r="G189" s="24">
        <f>F189/E189</f>
        <v>0.13765182186234817</v>
      </c>
      <c r="H189" s="71"/>
      <c r="I189" s="2"/>
      <c r="J189" s="2"/>
      <c r="K189" s="2"/>
      <c r="L189" s="2"/>
      <c r="M189" s="3"/>
      <c r="N189" s="2"/>
      <c r="O189" s="74"/>
    </row>
    <row r="190" spans="1:15" ht="54.75" customHeight="1">
      <c r="A190" s="113" t="s">
        <v>224</v>
      </c>
      <c r="B190" s="118" t="s">
        <v>407</v>
      </c>
      <c r="C190" s="65"/>
      <c r="D190" s="2"/>
      <c r="E190" s="2"/>
      <c r="F190" s="2"/>
      <c r="G190" s="8"/>
      <c r="H190" s="71" t="s">
        <v>481</v>
      </c>
      <c r="I190" s="2">
        <v>23</v>
      </c>
      <c r="J190" s="2">
        <v>23</v>
      </c>
      <c r="K190" s="2">
        <v>25</v>
      </c>
      <c r="L190" s="39" t="s">
        <v>453</v>
      </c>
      <c r="M190" s="39" t="s">
        <v>453</v>
      </c>
      <c r="N190" s="2">
        <v>27</v>
      </c>
      <c r="O190" s="4" t="s">
        <v>452</v>
      </c>
    </row>
    <row r="191" spans="1:15" ht="72.75" customHeight="1">
      <c r="A191" s="113" t="s">
        <v>224</v>
      </c>
      <c r="B191" s="118" t="s">
        <v>225</v>
      </c>
      <c r="C191" s="65" t="s">
        <v>54</v>
      </c>
      <c r="D191" s="2">
        <v>0</v>
      </c>
      <c r="E191" s="2">
        <v>0</v>
      </c>
      <c r="F191" s="2">
        <v>0</v>
      </c>
      <c r="G191" s="3">
        <v>0</v>
      </c>
      <c r="H191" s="71" t="s">
        <v>387</v>
      </c>
      <c r="I191" s="39">
        <v>1.84</v>
      </c>
      <c r="J191" s="39">
        <v>1.855</v>
      </c>
      <c r="K191" s="39">
        <v>1.808</v>
      </c>
      <c r="L191" s="39" t="s">
        <v>453</v>
      </c>
      <c r="M191" s="31" t="s">
        <v>453</v>
      </c>
      <c r="N191" s="39">
        <v>1.787</v>
      </c>
      <c r="O191" s="4" t="s">
        <v>452</v>
      </c>
    </row>
    <row r="192" spans="1:15" ht="63.75" customHeight="1">
      <c r="A192" s="113" t="s">
        <v>226</v>
      </c>
      <c r="B192" s="118" t="s">
        <v>227</v>
      </c>
      <c r="C192" s="65"/>
      <c r="D192" s="2"/>
      <c r="E192" s="2"/>
      <c r="F192" s="2"/>
      <c r="G192" s="8"/>
      <c r="H192" s="71" t="s">
        <v>482</v>
      </c>
      <c r="I192" s="92" t="s">
        <v>97</v>
      </c>
      <c r="J192" s="92" t="s">
        <v>97</v>
      </c>
      <c r="K192" s="82" t="s">
        <v>97</v>
      </c>
      <c r="L192" s="39" t="s">
        <v>97</v>
      </c>
      <c r="M192" s="31" t="s">
        <v>97</v>
      </c>
      <c r="N192" s="93" t="s">
        <v>97</v>
      </c>
      <c r="O192" s="4"/>
    </row>
    <row r="193" spans="1:15" ht="61.5" customHeight="1">
      <c r="A193" s="113" t="s">
        <v>226</v>
      </c>
      <c r="B193" s="118" t="s">
        <v>227</v>
      </c>
      <c r="C193" s="65" t="s">
        <v>54</v>
      </c>
      <c r="D193" s="2">
        <v>0</v>
      </c>
      <c r="E193" s="2">
        <v>0</v>
      </c>
      <c r="F193" s="2">
        <v>0</v>
      </c>
      <c r="G193" s="3">
        <v>0</v>
      </c>
      <c r="H193" s="71" t="s">
        <v>483</v>
      </c>
      <c r="I193" s="39">
        <v>1.84</v>
      </c>
      <c r="J193" s="39">
        <v>1.855</v>
      </c>
      <c r="K193" s="39">
        <v>1.808</v>
      </c>
      <c r="L193" s="39" t="s">
        <v>453</v>
      </c>
      <c r="M193" s="31" t="s">
        <v>453</v>
      </c>
      <c r="N193" s="39">
        <v>1.787</v>
      </c>
      <c r="O193" s="4" t="s">
        <v>452</v>
      </c>
    </row>
    <row r="194" spans="1:15" ht="29.25" customHeight="1">
      <c r="A194" s="60" t="s">
        <v>228</v>
      </c>
      <c r="B194" s="65" t="s">
        <v>229</v>
      </c>
      <c r="C194" s="65" t="s">
        <v>54</v>
      </c>
      <c r="D194" s="2">
        <v>0</v>
      </c>
      <c r="E194" s="2">
        <v>0</v>
      </c>
      <c r="F194" s="2">
        <v>0</v>
      </c>
      <c r="G194" s="3">
        <v>0</v>
      </c>
      <c r="H194" s="71" t="s">
        <v>484</v>
      </c>
      <c r="I194" s="92" t="s">
        <v>97</v>
      </c>
      <c r="J194" s="92" t="s">
        <v>97</v>
      </c>
      <c r="K194" s="82" t="s">
        <v>97</v>
      </c>
      <c r="L194" s="39" t="s">
        <v>453</v>
      </c>
      <c r="M194" s="31" t="s">
        <v>453</v>
      </c>
      <c r="N194" s="93" t="s">
        <v>97</v>
      </c>
      <c r="O194" s="4" t="s">
        <v>452</v>
      </c>
    </row>
    <row r="195" spans="1:15" ht="71.25">
      <c r="A195" s="60" t="s">
        <v>230</v>
      </c>
      <c r="B195" s="65" t="s">
        <v>231</v>
      </c>
      <c r="C195" s="65" t="s">
        <v>54</v>
      </c>
      <c r="D195" s="2">
        <v>0</v>
      </c>
      <c r="E195" s="2">
        <v>0</v>
      </c>
      <c r="F195" s="2">
        <v>0</v>
      </c>
      <c r="G195" s="3">
        <v>0</v>
      </c>
      <c r="H195" s="71" t="s">
        <v>485</v>
      </c>
      <c r="I195" s="92" t="s">
        <v>97</v>
      </c>
      <c r="J195" s="92" t="s">
        <v>97</v>
      </c>
      <c r="K195" s="82" t="s">
        <v>97</v>
      </c>
      <c r="L195" s="39" t="s">
        <v>453</v>
      </c>
      <c r="M195" s="31" t="s">
        <v>453</v>
      </c>
      <c r="N195" s="93" t="s">
        <v>97</v>
      </c>
      <c r="O195" s="4" t="s">
        <v>452</v>
      </c>
    </row>
    <row r="196" spans="1:15" ht="75" customHeight="1">
      <c r="A196" s="60" t="s">
        <v>232</v>
      </c>
      <c r="B196" s="65" t="s">
        <v>233</v>
      </c>
      <c r="C196" s="65" t="s">
        <v>54</v>
      </c>
      <c r="D196" s="2">
        <v>0</v>
      </c>
      <c r="E196" s="2">
        <v>0</v>
      </c>
      <c r="F196" s="2">
        <v>0</v>
      </c>
      <c r="G196" s="3">
        <v>0</v>
      </c>
      <c r="H196" s="71" t="s">
        <v>486</v>
      </c>
      <c r="I196" s="92" t="s">
        <v>97</v>
      </c>
      <c r="J196" s="92" t="s">
        <v>97</v>
      </c>
      <c r="K196" s="82" t="s">
        <v>97</v>
      </c>
      <c r="L196" s="39" t="s">
        <v>453</v>
      </c>
      <c r="M196" s="31" t="s">
        <v>453</v>
      </c>
      <c r="N196" s="93" t="s">
        <v>97</v>
      </c>
      <c r="O196" s="4" t="s">
        <v>452</v>
      </c>
    </row>
    <row r="197" spans="1:15" ht="50.25" customHeight="1">
      <c r="A197" s="60" t="s">
        <v>234</v>
      </c>
      <c r="B197" s="65" t="s">
        <v>235</v>
      </c>
      <c r="C197" s="65" t="s">
        <v>54</v>
      </c>
      <c r="D197" s="2">
        <v>0</v>
      </c>
      <c r="E197" s="2">
        <v>0</v>
      </c>
      <c r="F197" s="2">
        <v>0</v>
      </c>
      <c r="G197" s="3">
        <v>0</v>
      </c>
      <c r="H197" s="71" t="s">
        <v>487</v>
      </c>
      <c r="I197" s="92" t="s">
        <v>97</v>
      </c>
      <c r="J197" s="92" t="s">
        <v>97</v>
      </c>
      <c r="K197" s="82" t="s">
        <v>97</v>
      </c>
      <c r="L197" s="39" t="s">
        <v>453</v>
      </c>
      <c r="M197" s="31" t="s">
        <v>453</v>
      </c>
      <c r="N197" s="93" t="s">
        <v>97</v>
      </c>
      <c r="O197" s="4" t="s">
        <v>452</v>
      </c>
    </row>
    <row r="198" spans="1:15" ht="52.5" customHeight="1">
      <c r="A198" s="60" t="s">
        <v>236</v>
      </c>
      <c r="B198" s="65" t="s">
        <v>237</v>
      </c>
      <c r="C198" s="65" t="s">
        <v>54</v>
      </c>
      <c r="D198" s="2">
        <v>0</v>
      </c>
      <c r="E198" s="2">
        <v>0</v>
      </c>
      <c r="F198" s="2">
        <v>0</v>
      </c>
      <c r="G198" s="3">
        <v>0</v>
      </c>
      <c r="H198" s="71" t="s">
        <v>488</v>
      </c>
      <c r="I198" s="92" t="s">
        <v>97</v>
      </c>
      <c r="J198" s="92" t="s">
        <v>97</v>
      </c>
      <c r="K198" s="82" t="s">
        <v>97</v>
      </c>
      <c r="L198" s="39" t="s">
        <v>453</v>
      </c>
      <c r="M198" s="31" t="s">
        <v>453</v>
      </c>
      <c r="N198" s="93" t="s">
        <v>97</v>
      </c>
      <c r="O198" s="4" t="s">
        <v>452</v>
      </c>
    </row>
    <row r="199" spans="1:15" ht="52.5" customHeight="1">
      <c r="A199" s="60" t="s">
        <v>238</v>
      </c>
      <c r="B199" s="111" t="s">
        <v>239</v>
      </c>
      <c r="C199" s="112"/>
      <c r="D199" s="112"/>
      <c r="E199" s="112"/>
      <c r="F199" s="112"/>
      <c r="G199" s="112"/>
      <c r="H199" s="57"/>
      <c r="I199" s="57"/>
      <c r="J199" s="57"/>
      <c r="K199" s="57"/>
      <c r="L199" s="57"/>
      <c r="M199" s="57"/>
      <c r="N199" s="57"/>
      <c r="O199" s="13"/>
    </row>
    <row r="200" spans="1:15" ht="78.75" customHeight="1">
      <c r="A200" s="60" t="s">
        <v>240</v>
      </c>
      <c r="B200" s="65" t="s">
        <v>241</v>
      </c>
      <c r="C200" s="65" t="s">
        <v>54</v>
      </c>
      <c r="D200" s="2">
        <v>0</v>
      </c>
      <c r="E200" s="2">
        <v>0</v>
      </c>
      <c r="F200" s="2">
        <v>0</v>
      </c>
      <c r="G200" s="8" t="s">
        <v>72</v>
      </c>
      <c r="H200" s="107" t="s">
        <v>489</v>
      </c>
      <c r="I200" s="49">
        <v>0.39</v>
      </c>
      <c r="J200" s="49">
        <v>0.15</v>
      </c>
      <c r="K200" s="49">
        <v>0.38</v>
      </c>
      <c r="L200" s="49">
        <v>0.16</v>
      </c>
      <c r="M200" s="121">
        <v>0.16</v>
      </c>
      <c r="N200" s="49">
        <v>0.38</v>
      </c>
      <c r="O200" s="107"/>
    </row>
    <row r="201" spans="1:15" ht="69.75" customHeight="1">
      <c r="A201" s="60" t="s">
        <v>242</v>
      </c>
      <c r="B201" s="71" t="s">
        <v>243</v>
      </c>
      <c r="C201" s="65" t="s">
        <v>54</v>
      </c>
      <c r="D201" s="2">
        <v>0</v>
      </c>
      <c r="E201" s="2">
        <v>0</v>
      </c>
      <c r="F201" s="2">
        <v>0</v>
      </c>
      <c r="G201" s="8" t="s">
        <v>72</v>
      </c>
      <c r="H201" s="125" t="s">
        <v>411</v>
      </c>
      <c r="I201" s="51"/>
      <c r="J201" s="51"/>
      <c r="K201" s="51"/>
      <c r="L201" s="51"/>
      <c r="M201" s="122"/>
      <c r="N201" s="51"/>
      <c r="O201" s="125"/>
    </row>
    <row r="202" spans="1:15" ht="28.5" customHeight="1">
      <c r="A202" s="60" t="s">
        <v>244</v>
      </c>
      <c r="B202" s="65" t="s">
        <v>245</v>
      </c>
      <c r="C202" s="65" t="s">
        <v>54</v>
      </c>
      <c r="D202" s="2">
        <v>0</v>
      </c>
      <c r="E202" s="2">
        <v>0</v>
      </c>
      <c r="F202" s="2">
        <v>0</v>
      </c>
      <c r="G202" s="8" t="s">
        <v>72</v>
      </c>
      <c r="H202" s="125" t="s">
        <v>411</v>
      </c>
      <c r="I202" s="51"/>
      <c r="J202" s="51"/>
      <c r="K202" s="51"/>
      <c r="L202" s="51"/>
      <c r="M202" s="122"/>
      <c r="N202" s="51"/>
      <c r="O202" s="125"/>
    </row>
    <row r="203" spans="1:15" ht="36" customHeight="1">
      <c r="A203" s="60" t="s">
        <v>246</v>
      </c>
      <c r="B203" s="65" t="s">
        <v>247</v>
      </c>
      <c r="C203" s="65" t="s">
        <v>54</v>
      </c>
      <c r="D203" s="2">
        <v>0</v>
      </c>
      <c r="E203" s="2">
        <v>0</v>
      </c>
      <c r="F203" s="2">
        <v>0</v>
      </c>
      <c r="G203" s="8" t="s">
        <v>72</v>
      </c>
      <c r="H203" s="110" t="s">
        <v>411</v>
      </c>
      <c r="I203" s="50"/>
      <c r="J203" s="50"/>
      <c r="K203" s="50"/>
      <c r="L203" s="50"/>
      <c r="M203" s="123"/>
      <c r="N203" s="50"/>
      <c r="O203" s="110"/>
    </row>
    <row r="204" spans="1:17" ht="45" customHeight="1">
      <c r="A204" s="60" t="s">
        <v>248</v>
      </c>
      <c r="B204" s="65" t="s">
        <v>249</v>
      </c>
      <c r="C204" s="65" t="s">
        <v>54</v>
      </c>
      <c r="D204" s="2">
        <v>0</v>
      </c>
      <c r="E204" s="2">
        <v>0</v>
      </c>
      <c r="F204" s="2">
        <v>0</v>
      </c>
      <c r="G204" s="3">
        <v>0</v>
      </c>
      <c r="H204" s="107" t="s">
        <v>490</v>
      </c>
      <c r="I204" s="121">
        <v>81</v>
      </c>
      <c r="J204" s="121">
        <v>83.9</v>
      </c>
      <c r="K204" s="121">
        <v>81</v>
      </c>
      <c r="L204" s="121">
        <v>89</v>
      </c>
      <c r="M204" s="121">
        <v>109</v>
      </c>
      <c r="N204" s="121">
        <v>81.1</v>
      </c>
      <c r="O204" s="168"/>
      <c r="P204" s="55"/>
      <c r="Q204" s="55"/>
    </row>
    <row r="205" spans="1:17" ht="27" customHeight="1">
      <c r="A205" s="60" t="s">
        <v>250</v>
      </c>
      <c r="B205" s="65" t="s">
        <v>251</v>
      </c>
      <c r="C205" s="65" t="s">
        <v>54</v>
      </c>
      <c r="D205" s="2">
        <v>0</v>
      </c>
      <c r="E205" s="2">
        <v>0</v>
      </c>
      <c r="F205" s="2">
        <v>0</v>
      </c>
      <c r="G205" s="3">
        <v>0</v>
      </c>
      <c r="H205" s="125"/>
      <c r="I205" s="122">
        <v>81</v>
      </c>
      <c r="J205" s="122">
        <v>83.9</v>
      </c>
      <c r="K205" s="122">
        <v>81</v>
      </c>
      <c r="L205" s="122">
        <v>89</v>
      </c>
      <c r="M205" s="122">
        <v>109</v>
      </c>
      <c r="N205" s="122">
        <v>81.1</v>
      </c>
      <c r="O205" s="169"/>
      <c r="P205" s="55"/>
      <c r="Q205" s="55"/>
    </row>
    <row r="206" spans="1:17" ht="42.75">
      <c r="A206" s="60" t="s">
        <v>252</v>
      </c>
      <c r="B206" s="65" t="s">
        <v>253</v>
      </c>
      <c r="C206" s="65" t="s">
        <v>54</v>
      </c>
      <c r="D206" s="2">
        <v>0</v>
      </c>
      <c r="E206" s="2">
        <v>0</v>
      </c>
      <c r="F206" s="2">
        <v>0</v>
      </c>
      <c r="G206" s="8" t="s">
        <v>72</v>
      </c>
      <c r="H206" s="125"/>
      <c r="I206" s="122">
        <v>81</v>
      </c>
      <c r="J206" s="122">
        <v>83.9</v>
      </c>
      <c r="K206" s="122">
        <v>81</v>
      </c>
      <c r="L206" s="122">
        <v>89</v>
      </c>
      <c r="M206" s="122">
        <v>109</v>
      </c>
      <c r="N206" s="122">
        <v>81.1</v>
      </c>
      <c r="O206" s="169"/>
      <c r="P206" s="55"/>
      <c r="Q206" s="55"/>
    </row>
    <row r="207" spans="1:17" ht="42.75">
      <c r="A207" s="60" t="s">
        <v>254</v>
      </c>
      <c r="B207" s="65" t="s">
        <v>255</v>
      </c>
      <c r="C207" s="65" t="s">
        <v>54</v>
      </c>
      <c r="D207" s="2">
        <v>0</v>
      </c>
      <c r="E207" s="2">
        <v>0</v>
      </c>
      <c r="F207" s="2">
        <v>0</v>
      </c>
      <c r="G207" s="8" t="s">
        <v>72</v>
      </c>
      <c r="H207" s="110"/>
      <c r="I207" s="123">
        <v>81</v>
      </c>
      <c r="J207" s="123">
        <v>83.9</v>
      </c>
      <c r="K207" s="123">
        <v>81</v>
      </c>
      <c r="L207" s="123">
        <v>89</v>
      </c>
      <c r="M207" s="123">
        <v>109</v>
      </c>
      <c r="N207" s="123">
        <v>81.1</v>
      </c>
      <c r="O207" s="170"/>
      <c r="P207" s="55"/>
      <c r="Q207" s="55"/>
    </row>
    <row r="208" spans="1:15" ht="14.25">
      <c r="A208" s="113"/>
      <c r="B208" s="118" t="s">
        <v>256</v>
      </c>
      <c r="C208" s="65"/>
      <c r="D208" s="2"/>
      <c r="E208" s="2"/>
      <c r="F208" s="2"/>
      <c r="G208" s="3"/>
      <c r="H208" s="71"/>
      <c r="I208" s="2"/>
      <c r="J208" s="2"/>
      <c r="K208" s="2"/>
      <c r="L208" s="2"/>
      <c r="M208" s="3"/>
      <c r="N208" s="2"/>
      <c r="O208" s="74"/>
    </row>
    <row r="209" spans="1:15" ht="42.75">
      <c r="A209" s="113"/>
      <c r="B209" s="118" t="s">
        <v>256</v>
      </c>
      <c r="C209" s="65" t="s">
        <v>52</v>
      </c>
      <c r="D209" s="2">
        <f>SUM(D165,D173,D163,D161,D145)</f>
        <v>1801291.8</v>
      </c>
      <c r="E209" s="2">
        <f>SUM(E173,E163,E161,E145)+E165</f>
        <v>1801291.8</v>
      </c>
      <c r="F209" s="2">
        <f>SUM(F173,F163,F161,F145)+F165</f>
        <v>659872.3</v>
      </c>
      <c r="G209" s="3">
        <f>F209/E209</f>
        <v>0.3663328173702895</v>
      </c>
      <c r="H209" s="71"/>
      <c r="I209" s="2"/>
      <c r="J209" s="2"/>
      <c r="K209" s="2"/>
      <c r="L209" s="2"/>
      <c r="M209" s="3"/>
      <c r="N209" s="2"/>
      <c r="O209" s="74"/>
    </row>
    <row r="210" spans="1:15" ht="42.75">
      <c r="A210" s="113"/>
      <c r="B210" s="118" t="s">
        <v>256</v>
      </c>
      <c r="C210" s="65" t="s">
        <v>62</v>
      </c>
      <c r="D210" s="2">
        <f>SUM(D155,D188,D185,D183,D181,D179,D177,D175,D170,D168,D159,D157,D153,D151,D149,D147)</f>
        <v>6988165.7</v>
      </c>
      <c r="E210" s="2">
        <f>SUM(E188,E185,E183,E181,E179,E177,E175,E170,E168,E159,E157,E153,E151,E149,E147)+E155</f>
        <v>6988165.7</v>
      </c>
      <c r="F210" s="2">
        <f>SUM(F188,F185,F183,F181,F179,F177,F175,F170,F168,F159,F157,F153,F151,F149,F147)+F155</f>
        <v>3032243.8630000004</v>
      </c>
      <c r="G210" s="3">
        <f>F210/E210</f>
        <v>0.433911271308292</v>
      </c>
      <c r="H210" s="71"/>
      <c r="I210" s="2"/>
      <c r="J210" s="2"/>
      <c r="K210" s="2"/>
      <c r="L210" s="2"/>
      <c r="M210" s="3"/>
      <c r="N210" s="2"/>
      <c r="O210" s="74"/>
    </row>
    <row r="211" spans="1:15" ht="14.25">
      <c r="A211" s="113"/>
      <c r="B211" s="118" t="s">
        <v>256</v>
      </c>
      <c r="C211" s="65" t="s">
        <v>54</v>
      </c>
      <c r="D211" s="2">
        <f>SUM(D209:D210)</f>
        <v>8789457.5</v>
      </c>
      <c r="E211" s="2">
        <f>SUM(E209:E210)</f>
        <v>8789457.5</v>
      </c>
      <c r="F211" s="2">
        <f>SUM(F209:F210)</f>
        <v>3692116.1630000006</v>
      </c>
      <c r="G211" s="3">
        <f>F211/E211</f>
        <v>0.420061893808577</v>
      </c>
      <c r="H211" s="71"/>
      <c r="I211" s="2"/>
      <c r="J211" s="2"/>
      <c r="K211" s="2"/>
      <c r="L211" s="2"/>
      <c r="M211" s="3"/>
      <c r="N211" s="2"/>
      <c r="O211" s="74"/>
    </row>
    <row r="212" spans="1:15" ht="41.25" customHeight="1">
      <c r="A212" s="60" t="s">
        <v>257</v>
      </c>
      <c r="B212" s="111" t="s">
        <v>258</v>
      </c>
      <c r="C212" s="112"/>
      <c r="D212" s="112"/>
      <c r="E212" s="112"/>
      <c r="F212" s="112"/>
      <c r="G212" s="112"/>
      <c r="H212" s="112"/>
      <c r="I212" s="57"/>
      <c r="J212" s="57"/>
      <c r="K212" s="57"/>
      <c r="L212" s="57"/>
      <c r="M212" s="57"/>
      <c r="N212" s="57"/>
      <c r="O212" s="13"/>
    </row>
    <row r="213" spans="1:15" ht="15" customHeight="1">
      <c r="A213" s="18" t="s">
        <v>260</v>
      </c>
      <c r="B213" s="59" t="s">
        <v>328</v>
      </c>
      <c r="C213" s="57"/>
      <c r="D213" s="57"/>
      <c r="E213" s="57"/>
      <c r="F213" s="57"/>
      <c r="G213" s="57"/>
      <c r="H213" s="57"/>
      <c r="I213" s="57"/>
      <c r="J213" s="57"/>
      <c r="K213" s="57"/>
      <c r="L213" s="57"/>
      <c r="M213" s="57"/>
      <c r="N213" s="57"/>
      <c r="O213" s="13"/>
    </row>
    <row r="214" spans="1:15" ht="24" customHeight="1">
      <c r="A214" s="60" t="s">
        <v>261</v>
      </c>
      <c r="B214" s="111" t="s">
        <v>262</v>
      </c>
      <c r="C214" s="112"/>
      <c r="D214" s="112"/>
      <c r="E214" s="112"/>
      <c r="F214" s="112"/>
      <c r="G214" s="112"/>
      <c r="H214" s="112"/>
      <c r="I214" s="57"/>
      <c r="J214" s="57"/>
      <c r="K214" s="57"/>
      <c r="L214" s="57"/>
      <c r="M214" s="57"/>
      <c r="N214" s="57"/>
      <c r="O214" s="13"/>
    </row>
    <row r="215" spans="1:15" ht="36" customHeight="1">
      <c r="A215" s="60" t="s">
        <v>263</v>
      </c>
      <c r="B215" s="111" t="s">
        <v>264</v>
      </c>
      <c r="C215" s="112"/>
      <c r="D215" s="112"/>
      <c r="E215" s="112"/>
      <c r="F215" s="112"/>
      <c r="G215" s="112"/>
      <c r="H215" s="112"/>
      <c r="I215" s="57"/>
      <c r="J215" s="57"/>
      <c r="K215" s="57"/>
      <c r="L215" s="57"/>
      <c r="M215" s="57"/>
      <c r="N215" s="57"/>
      <c r="O215" s="13"/>
    </row>
    <row r="216" spans="1:15" ht="99.75" customHeight="1">
      <c r="A216" s="113" t="s">
        <v>265</v>
      </c>
      <c r="B216" s="118" t="s">
        <v>266</v>
      </c>
      <c r="C216" s="65"/>
      <c r="D216" s="2"/>
      <c r="E216" s="2"/>
      <c r="F216" s="2"/>
      <c r="G216" s="8"/>
      <c r="H216" s="71" t="s">
        <v>491</v>
      </c>
      <c r="I216" s="2">
        <v>61</v>
      </c>
      <c r="J216" s="2">
        <v>100</v>
      </c>
      <c r="K216" s="2">
        <v>100</v>
      </c>
      <c r="L216" s="2" t="s">
        <v>453</v>
      </c>
      <c r="M216" s="8" t="s">
        <v>453</v>
      </c>
      <c r="N216" s="62" t="s">
        <v>410</v>
      </c>
      <c r="O216" s="4" t="s">
        <v>452</v>
      </c>
    </row>
    <row r="217" spans="1:15" ht="101.25" customHeight="1">
      <c r="A217" s="113" t="s">
        <v>265</v>
      </c>
      <c r="B217" s="118" t="s">
        <v>266</v>
      </c>
      <c r="C217" s="65"/>
      <c r="D217" s="2"/>
      <c r="E217" s="2"/>
      <c r="F217" s="2"/>
      <c r="G217" s="8"/>
      <c r="H217" s="71" t="s">
        <v>492</v>
      </c>
      <c r="I217" s="2" t="s">
        <v>585</v>
      </c>
      <c r="J217" s="2" t="s">
        <v>450</v>
      </c>
      <c r="K217" s="2" t="s">
        <v>451</v>
      </c>
      <c r="L217" s="78" t="s">
        <v>453</v>
      </c>
      <c r="M217" s="94" t="s">
        <v>453</v>
      </c>
      <c r="N217" s="95" t="s">
        <v>410</v>
      </c>
      <c r="O217" s="4" t="s">
        <v>452</v>
      </c>
    </row>
    <row r="218" spans="1:15" ht="63" customHeight="1">
      <c r="A218" s="113" t="s">
        <v>265</v>
      </c>
      <c r="B218" s="118" t="s">
        <v>266</v>
      </c>
      <c r="C218" s="65" t="s">
        <v>54</v>
      </c>
      <c r="D218" s="2">
        <v>0</v>
      </c>
      <c r="E218" s="2">
        <v>0</v>
      </c>
      <c r="F218" s="2">
        <v>0</v>
      </c>
      <c r="G218" s="8" t="s">
        <v>72</v>
      </c>
      <c r="H218" s="71" t="s">
        <v>493</v>
      </c>
      <c r="I218" s="2">
        <v>11.6</v>
      </c>
      <c r="J218" s="2">
        <v>100</v>
      </c>
      <c r="K218" s="2">
        <v>100</v>
      </c>
      <c r="L218" s="2" t="s">
        <v>453</v>
      </c>
      <c r="M218" s="8" t="s">
        <v>453</v>
      </c>
      <c r="N218" s="40" t="s">
        <v>410</v>
      </c>
      <c r="O218" s="4" t="s">
        <v>452</v>
      </c>
    </row>
    <row r="219" spans="1:15" ht="85.5">
      <c r="A219" s="113" t="s">
        <v>267</v>
      </c>
      <c r="B219" s="118" t="s">
        <v>421</v>
      </c>
      <c r="C219" s="65" t="s">
        <v>52</v>
      </c>
      <c r="D219" s="28">
        <v>347.4</v>
      </c>
      <c r="E219" s="28">
        <v>347.4</v>
      </c>
      <c r="F219" s="28">
        <v>0</v>
      </c>
      <c r="G219" s="24">
        <f aca="true" t="shared" si="8" ref="G219:G235">F219/E219</f>
        <v>0</v>
      </c>
      <c r="H219" s="71" t="s">
        <v>494</v>
      </c>
      <c r="I219" s="2">
        <v>54.4</v>
      </c>
      <c r="J219" s="2">
        <v>57.7</v>
      </c>
      <c r="K219" s="2">
        <v>59.7</v>
      </c>
      <c r="L219" s="78" t="s">
        <v>453</v>
      </c>
      <c r="M219" s="94" t="s">
        <v>453</v>
      </c>
      <c r="N219" s="95" t="s">
        <v>410</v>
      </c>
      <c r="O219" s="4" t="s">
        <v>452</v>
      </c>
    </row>
    <row r="220" spans="1:15" ht="42.75">
      <c r="A220" s="113" t="s">
        <v>267</v>
      </c>
      <c r="B220" s="118" t="s">
        <v>268</v>
      </c>
      <c r="C220" s="65" t="s">
        <v>62</v>
      </c>
      <c r="D220" s="28">
        <v>251.6</v>
      </c>
      <c r="E220" s="28">
        <v>251.6</v>
      </c>
      <c r="F220" s="28">
        <v>0</v>
      </c>
      <c r="G220" s="24">
        <f t="shared" si="8"/>
        <v>0</v>
      </c>
      <c r="H220" s="71"/>
      <c r="I220" s="2"/>
      <c r="J220" s="2"/>
      <c r="K220" s="2"/>
      <c r="L220" s="2"/>
      <c r="M220" s="8"/>
      <c r="N220" s="2"/>
      <c r="O220" s="74"/>
    </row>
    <row r="221" spans="1:15" ht="14.25">
      <c r="A221" s="113" t="s">
        <v>267</v>
      </c>
      <c r="B221" s="118" t="s">
        <v>268</v>
      </c>
      <c r="C221" s="65" t="s">
        <v>54</v>
      </c>
      <c r="D221" s="28">
        <f>SUM(D219:D220)</f>
        <v>599</v>
      </c>
      <c r="E221" s="28">
        <f>D221</f>
        <v>599</v>
      </c>
      <c r="F221" s="28">
        <f>SUM(F219:F220)</f>
        <v>0</v>
      </c>
      <c r="G221" s="24">
        <f t="shared" si="8"/>
        <v>0</v>
      </c>
      <c r="H221" s="71"/>
      <c r="I221" s="2"/>
      <c r="J221" s="2"/>
      <c r="K221" s="2"/>
      <c r="L221" s="2"/>
      <c r="M221" s="8"/>
      <c r="N221" s="2"/>
      <c r="O221" s="74"/>
    </row>
    <row r="222" spans="1:15" ht="81" customHeight="1">
      <c r="A222" s="113" t="s">
        <v>269</v>
      </c>
      <c r="B222" s="118" t="s">
        <v>412</v>
      </c>
      <c r="C222" s="65" t="s">
        <v>52</v>
      </c>
      <c r="D222" s="28">
        <v>170.5</v>
      </c>
      <c r="E222" s="28">
        <v>170.5</v>
      </c>
      <c r="F222" s="28">
        <v>0</v>
      </c>
      <c r="G222" s="24">
        <f t="shared" si="8"/>
        <v>0</v>
      </c>
      <c r="H222" s="71" t="s">
        <v>495</v>
      </c>
      <c r="I222" s="2">
        <v>56.8</v>
      </c>
      <c r="J222" s="2">
        <v>59.8</v>
      </c>
      <c r="K222" s="2">
        <v>60.9</v>
      </c>
      <c r="L222" s="78" t="s">
        <v>453</v>
      </c>
      <c r="M222" s="96" t="s">
        <v>453</v>
      </c>
      <c r="N222" s="95" t="s">
        <v>410</v>
      </c>
      <c r="O222" s="4" t="s">
        <v>452</v>
      </c>
    </row>
    <row r="223" spans="1:15" ht="42.75">
      <c r="A223" s="113" t="s">
        <v>269</v>
      </c>
      <c r="B223" s="118" t="s">
        <v>259</v>
      </c>
      <c r="C223" s="65" t="s">
        <v>62</v>
      </c>
      <c r="D223" s="28">
        <v>123.5</v>
      </c>
      <c r="E223" s="28">
        <v>123.5</v>
      </c>
      <c r="F223" s="28">
        <v>0</v>
      </c>
      <c r="G223" s="24">
        <f t="shared" si="8"/>
        <v>0</v>
      </c>
      <c r="H223" s="71"/>
      <c r="I223" s="2"/>
      <c r="J223" s="2"/>
      <c r="K223" s="2"/>
      <c r="L223" s="2"/>
      <c r="M223" s="8"/>
      <c r="N223" s="2"/>
      <c r="O223" s="74"/>
    </row>
    <row r="224" spans="1:15" ht="14.25">
      <c r="A224" s="113" t="s">
        <v>269</v>
      </c>
      <c r="B224" s="118" t="s">
        <v>259</v>
      </c>
      <c r="C224" s="65" t="s">
        <v>54</v>
      </c>
      <c r="D224" s="28">
        <f>SUM(D222:D223)</f>
        <v>294</v>
      </c>
      <c r="E224" s="28">
        <v>294</v>
      </c>
      <c r="F224" s="28">
        <v>0</v>
      </c>
      <c r="G224" s="24">
        <f t="shared" si="8"/>
        <v>0</v>
      </c>
      <c r="H224" s="71"/>
      <c r="I224" s="2"/>
      <c r="J224" s="2"/>
      <c r="K224" s="2"/>
      <c r="L224" s="2"/>
      <c r="M224" s="8"/>
      <c r="N224" s="2"/>
      <c r="O224" s="74"/>
    </row>
    <row r="225" spans="1:15" ht="63.75" customHeight="1">
      <c r="A225" s="105" t="s">
        <v>270</v>
      </c>
      <c r="B225" s="134" t="s">
        <v>413</v>
      </c>
      <c r="C225" s="65" t="s">
        <v>52</v>
      </c>
      <c r="D225" s="97">
        <v>87</v>
      </c>
      <c r="E225" s="97">
        <v>87</v>
      </c>
      <c r="F225" s="98">
        <v>0</v>
      </c>
      <c r="G225" s="24">
        <f t="shared" si="8"/>
        <v>0</v>
      </c>
      <c r="H225" s="107" t="s">
        <v>496</v>
      </c>
      <c r="I225" s="121">
        <v>41.7</v>
      </c>
      <c r="J225" s="121">
        <v>48</v>
      </c>
      <c r="K225" s="121">
        <v>50</v>
      </c>
      <c r="L225" s="126" t="s">
        <v>453</v>
      </c>
      <c r="M225" s="184" t="s">
        <v>453</v>
      </c>
      <c r="N225" s="103" t="s">
        <v>410</v>
      </c>
      <c r="O225" s="103" t="s">
        <v>452</v>
      </c>
    </row>
    <row r="226" spans="1:15" ht="27" customHeight="1">
      <c r="A226" s="150"/>
      <c r="B226" s="148"/>
      <c r="C226" s="65" t="s">
        <v>62</v>
      </c>
      <c r="D226" s="97">
        <v>63</v>
      </c>
      <c r="E226" s="97">
        <v>63</v>
      </c>
      <c r="F226" s="98">
        <v>0</v>
      </c>
      <c r="G226" s="24">
        <f t="shared" si="8"/>
        <v>0</v>
      </c>
      <c r="H226" s="125"/>
      <c r="I226" s="122">
        <v>41.7</v>
      </c>
      <c r="J226" s="122">
        <v>48</v>
      </c>
      <c r="K226" s="122">
        <v>43.9</v>
      </c>
      <c r="L226" s="127" t="s">
        <v>449</v>
      </c>
      <c r="M226" s="185"/>
      <c r="N226" s="124">
        <v>46.1</v>
      </c>
      <c r="O226" s="124" t="s">
        <v>452</v>
      </c>
    </row>
    <row r="227" spans="1:15" ht="14.25">
      <c r="A227" s="147"/>
      <c r="B227" s="149"/>
      <c r="C227" s="65" t="s">
        <v>54</v>
      </c>
      <c r="D227" s="97">
        <f>SUM(D225:D226)</f>
        <v>150</v>
      </c>
      <c r="E227" s="97">
        <v>150</v>
      </c>
      <c r="F227" s="97">
        <v>0</v>
      </c>
      <c r="G227" s="24">
        <f t="shared" si="8"/>
        <v>0</v>
      </c>
      <c r="H227" s="110"/>
      <c r="I227" s="123">
        <v>41.7</v>
      </c>
      <c r="J227" s="123">
        <v>48</v>
      </c>
      <c r="K227" s="123">
        <v>43.9</v>
      </c>
      <c r="L227" s="128" t="s">
        <v>449</v>
      </c>
      <c r="M227" s="186"/>
      <c r="N227" s="104">
        <v>46.1</v>
      </c>
      <c r="O227" s="104" t="s">
        <v>452</v>
      </c>
    </row>
    <row r="228" spans="1:15" ht="85.5" customHeight="1">
      <c r="A228" s="113" t="s">
        <v>271</v>
      </c>
      <c r="B228" s="118" t="s">
        <v>414</v>
      </c>
      <c r="C228" s="65" t="s">
        <v>52</v>
      </c>
      <c r="D228" s="28">
        <v>570.7</v>
      </c>
      <c r="E228" s="28">
        <v>570.7</v>
      </c>
      <c r="F228" s="28">
        <v>0</v>
      </c>
      <c r="G228" s="24">
        <f t="shared" si="8"/>
        <v>0</v>
      </c>
      <c r="H228" s="71" t="s">
        <v>497</v>
      </c>
      <c r="I228" s="2">
        <v>50.9</v>
      </c>
      <c r="J228" s="2">
        <v>53.1</v>
      </c>
      <c r="K228" s="2">
        <v>54.5</v>
      </c>
      <c r="L228" s="78" t="s">
        <v>453</v>
      </c>
      <c r="M228" s="96" t="s">
        <v>453</v>
      </c>
      <c r="N228" s="95" t="s">
        <v>410</v>
      </c>
      <c r="O228" s="4" t="s">
        <v>452</v>
      </c>
    </row>
    <row r="229" spans="1:15" ht="42.75" customHeight="1">
      <c r="A229" s="113" t="s">
        <v>271</v>
      </c>
      <c r="B229" s="118" t="s">
        <v>272</v>
      </c>
      <c r="C229" s="65" t="s">
        <v>62</v>
      </c>
      <c r="D229" s="28">
        <v>413.3</v>
      </c>
      <c r="E229" s="28">
        <v>413.3</v>
      </c>
      <c r="F229" s="28">
        <v>0</v>
      </c>
      <c r="G229" s="24">
        <f t="shared" si="8"/>
        <v>0</v>
      </c>
      <c r="H229" s="71"/>
      <c r="I229" s="2"/>
      <c r="J229" s="2"/>
      <c r="K229" s="2"/>
      <c r="L229" s="2"/>
      <c r="M229" s="8"/>
      <c r="N229" s="2"/>
      <c r="O229" s="74"/>
    </row>
    <row r="230" spans="1:15" ht="14.25" customHeight="1">
      <c r="A230" s="113" t="s">
        <v>271</v>
      </c>
      <c r="B230" s="118" t="s">
        <v>272</v>
      </c>
      <c r="C230" s="65" t="s">
        <v>54</v>
      </c>
      <c r="D230" s="28">
        <f>SUM(D228:D229)</f>
        <v>984</v>
      </c>
      <c r="E230" s="28">
        <v>984</v>
      </c>
      <c r="F230" s="28">
        <v>0</v>
      </c>
      <c r="G230" s="24">
        <f t="shared" si="8"/>
        <v>0</v>
      </c>
      <c r="H230" s="71"/>
      <c r="I230" s="2"/>
      <c r="J230" s="2"/>
      <c r="K230" s="2"/>
      <c r="L230" s="2"/>
      <c r="M230" s="8"/>
      <c r="N230" s="2"/>
      <c r="O230" s="74"/>
    </row>
    <row r="231" spans="1:15" ht="42.75">
      <c r="A231" s="113" t="s">
        <v>273</v>
      </c>
      <c r="B231" s="118" t="s">
        <v>415</v>
      </c>
      <c r="C231" s="65" t="s">
        <v>52</v>
      </c>
      <c r="D231" s="28">
        <v>245.7</v>
      </c>
      <c r="E231" s="28">
        <f>D231</f>
        <v>245.7</v>
      </c>
      <c r="F231" s="28">
        <v>0</v>
      </c>
      <c r="G231" s="24">
        <f t="shared" si="8"/>
        <v>0</v>
      </c>
      <c r="H231" s="71" t="s">
        <v>498</v>
      </c>
      <c r="I231" s="2">
        <v>41.4</v>
      </c>
      <c r="J231" s="2">
        <v>42.7</v>
      </c>
      <c r="K231" s="2">
        <v>43.6</v>
      </c>
      <c r="L231" s="78" t="s">
        <v>453</v>
      </c>
      <c r="M231" s="96" t="s">
        <v>453</v>
      </c>
      <c r="N231" s="95" t="s">
        <v>410</v>
      </c>
      <c r="O231" s="99" t="s">
        <v>452</v>
      </c>
    </row>
    <row r="232" spans="1:15" ht="42.75">
      <c r="A232" s="113" t="s">
        <v>273</v>
      </c>
      <c r="B232" s="118" t="s">
        <v>274</v>
      </c>
      <c r="C232" s="65" t="s">
        <v>62</v>
      </c>
      <c r="D232" s="28">
        <v>177.9</v>
      </c>
      <c r="E232" s="28">
        <f>D232</f>
        <v>177.9</v>
      </c>
      <c r="F232" s="28">
        <v>0</v>
      </c>
      <c r="G232" s="24">
        <f t="shared" si="8"/>
        <v>0</v>
      </c>
      <c r="H232" s="71"/>
      <c r="I232" s="2"/>
      <c r="J232" s="2"/>
      <c r="K232" s="2"/>
      <c r="L232" s="2"/>
      <c r="M232" s="8"/>
      <c r="N232" s="2"/>
      <c r="O232" s="74"/>
    </row>
    <row r="233" spans="1:15" ht="14.25">
      <c r="A233" s="113" t="s">
        <v>273</v>
      </c>
      <c r="B233" s="118" t="s">
        <v>274</v>
      </c>
      <c r="C233" s="65" t="s">
        <v>54</v>
      </c>
      <c r="D233" s="28">
        <f>SUM(D231:D232)</f>
        <v>423.6</v>
      </c>
      <c r="E233" s="28">
        <f>SUM(E231:E232)</f>
        <v>423.6</v>
      </c>
      <c r="F233" s="28">
        <f>SUM(F231:F232)</f>
        <v>0</v>
      </c>
      <c r="G233" s="24">
        <f t="shared" si="8"/>
        <v>0</v>
      </c>
      <c r="H233" s="71"/>
      <c r="I233" s="2"/>
      <c r="J233" s="2"/>
      <c r="K233" s="2"/>
      <c r="L233" s="2"/>
      <c r="M233" s="8"/>
      <c r="N233" s="2"/>
      <c r="O233" s="74"/>
    </row>
    <row r="234" spans="1:15" ht="112.5" customHeight="1">
      <c r="A234" s="113" t="s">
        <v>275</v>
      </c>
      <c r="B234" s="118" t="s">
        <v>416</v>
      </c>
      <c r="C234" s="65" t="s">
        <v>52</v>
      </c>
      <c r="D234" s="28">
        <v>10513.8</v>
      </c>
      <c r="E234" s="28">
        <v>10513.8</v>
      </c>
      <c r="F234" s="28">
        <v>0</v>
      </c>
      <c r="G234" s="24">
        <f t="shared" si="8"/>
        <v>0</v>
      </c>
      <c r="H234" s="71" t="s">
        <v>499</v>
      </c>
      <c r="I234" s="31">
        <v>22</v>
      </c>
      <c r="J234" s="31">
        <v>22.3</v>
      </c>
      <c r="K234" s="31">
        <v>22.3</v>
      </c>
      <c r="L234" s="78" t="s">
        <v>453</v>
      </c>
      <c r="M234" s="96" t="s">
        <v>453</v>
      </c>
      <c r="N234" s="95" t="s">
        <v>410</v>
      </c>
      <c r="O234" s="4" t="s">
        <v>452</v>
      </c>
    </row>
    <row r="235" spans="1:15" ht="71.25">
      <c r="A235" s="113" t="s">
        <v>275</v>
      </c>
      <c r="B235" s="118" t="s">
        <v>276</v>
      </c>
      <c r="C235" s="65" t="s">
        <v>62</v>
      </c>
      <c r="D235" s="28">
        <v>7613.4</v>
      </c>
      <c r="E235" s="28">
        <v>7613.4</v>
      </c>
      <c r="F235" s="28">
        <v>0</v>
      </c>
      <c r="G235" s="24">
        <f t="shared" si="8"/>
        <v>0</v>
      </c>
      <c r="H235" s="71" t="s">
        <v>500</v>
      </c>
      <c r="I235" s="31">
        <v>97</v>
      </c>
      <c r="J235" s="31">
        <v>97</v>
      </c>
      <c r="K235" s="31">
        <v>98</v>
      </c>
      <c r="L235" s="78" t="s">
        <v>453</v>
      </c>
      <c r="M235" s="96" t="s">
        <v>453</v>
      </c>
      <c r="N235" s="95" t="s">
        <v>410</v>
      </c>
      <c r="O235" s="4" t="s">
        <v>452</v>
      </c>
    </row>
    <row r="236" spans="1:15" ht="57">
      <c r="A236" s="113" t="s">
        <v>275</v>
      </c>
      <c r="B236" s="118" t="s">
        <v>276</v>
      </c>
      <c r="C236" s="65"/>
      <c r="D236" s="28"/>
      <c r="E236" s="28"/>
      <c r="F236" s="28"/>
      <c r="G236" s="24"/>
      <c r="H236" s="71" t="s">
        <v>501</v>
      </c>
      <c r="I236" s="31">
        <v>85</v>
      </c>
      <c r="J236" s="31">
        <v>85</v>
      </c>
      <c r="K236" s="31">
        <v>90</v>
      </c>
      <c r="L236" s="78" t="s">
        <v>453</v>
      </c>
      <c r="M236" s="96" t="s">
        <v>453</v>
      </c>
      <c r="N236" s="95" t="s">
        <v>410</v>
      </c>
      <c r="O236" s="4" t="s">
        <v>452</v>
      </c>
    </row>
    <row r="237" spans="1:15" ht="57">
      <c r="A237" s="113" t="s">
        <v>275</v>
      </c>
      <c r="B237" s="118" t="s">
        <v>276</v>
      </c>
      <c r="C237" s="65"/>
      <c r="D237" s="28"/>
      <c r="E237" s="28"/>
      <c r="F237" s="28"/>
      <c r="G237" s="24"/>
      <c r="H237" s="71" t="s">
        <v>502</v>
      </c>
      <c r="I237" s="31">
        <v>35</v>
      </c>
      <c r="J237" s="31">
        <v>35</v>
      </c>
      <c r="K237" s="31">
        <v>40</v>
      </c>
      <c r="L237" s="78" t="s">
        <v>453</v>
      </c>
      <c r="M237" s="96" t="s">
        <v>453</v>
      </c>
      <c r="N237" s="95" t="s">
        <v>410</v>
      </c>
      <c r="O237" s="4" t="s">
        <v>452</v>
      </c>
    </row>
    <row r="238" spans="1:15" ht="85.5">
      <c r="A238" s="113" t="s">
        <v>275</v>
      </c>
      <c r="B238" s="118" t="s">
        <v>276</v>
      </c>
      <c r="C238" s="65"/>
      <c r="D238" s="28"/>
      <c r="E238" s="28"/>
      <c r="F238" s="28"/>
      <c r="G238" s="24"/>
      <c r="H238" s="71" t="s">
        <v>503</v>
      </c>
      <c r="I238" s="31">
        <v>14</v>
      </c>
      <c r="J238" s="31">
        <v>14</v>
      </c>
      <c r="K238" s="31">
        <v>14.5</v>
      </c>
      <c r="L238" s="78" t="s">
        <v>453</v>
      </c>
      <c r="M238" s="96" t="s">
        <v>453</v>
      </c>
      <c r="N238" s="95" t="s">
        <v>410</v>
      </c>
      <c r="O238" s="4" t="s">
        <v>452</v>
      </c>
    </row>
    <row r="239" spans="1:15" ht="102" customHeight="1">
      <c r="A239" s="113" t="s">
        <v>275</v>
      </c>
      <c r="B239" s="118" t="s">
        <v>276</v>
      </c>
      <c r="C239" s="65" t="s">
        <v>54</v>
      </c>
      <c r="D239" s="28">
        <f>SUM(D234:D235)</f>
        <v>18127.199999999997</v>
      </c>
      <c r="E239" s="28">
        <f>SUM(E234:E235)</f>
        <v>18127.199999999997</v>
      </c>
      <c r="F239" s="28">
        <f>SUM(F234:F235)</f>
        <v>0</v>
      </c>
      <c r="G239" s="24">
        <f>F239/E239</f>
        <v>0</v>
      </c>
      <c r="H239" s="71" t="s">
        <v>504</v>
      </c>
      <c r="I239" s="31">
        <v>17</v>
      </c>
      <c r="J239" s="31">
        <v>17</v>
      </c>
      <c r="K239" s="31">
        <v>17.5</v>
      </c>
      <c r="L239" s="78" t="s">
        <v>453</v>
      </c>
      <c r="M239" s="96" t="s">
        <v>453</v>
      </c>
      <c r="N239" s="95" t="s">
        <v>410</v>
      </c>
      <c r="O239" s="4" t="s">
        <v>452</v>
      </c>
    </row>
    <row r="240" spans="1:15" ht="102" customHeight="1">
      <c r="A240" s="60"/>
      <c r="B240" s="65"/>
      <c r="C240" s="65"/>
      <c r="D240" s="28"/>
      <c r="E240" s="28"/>
      <c r="F240" s="28"/>
      <c r="G240" s="24"/>
      <c r="H240" s="71" t="s">
        <v>505</v>
      </c>
      <c r="I240" s="31" t="s">
        <v>410</v>
      </c>
      <c r="J240" s="31" t="s">
        <v>410</v>
      </c>
      <c r="K240" s="31">
        <v>90</v>
      </c>
      <c r="L240" s="78" t="s">
        <v>453</v>
      </c>
      <c r="M240" s="96" t="s">
        <v>453</v>
      </c>
      <c r="N240" s="95" t="s">
        <v>410</v>
      </c>
      <c r="O240" s="4" t="s">
        <v>452</v>
      </c>
    </row>
    <row r="241" spans="1:15" ht="76.5" customHeight="1">
      <c r="A241" s="60" t="s">
        <v>277</v>
      </c>
      <c r="B241" s="65" t="s">
        <v>278</v>
      </c>
      <c r="C241" s="65" t="s">
        <v>54</v>
      </c>
      <c r="D241" s="2">
        <v>0</v>
      </c>
      <c r="E241" s="2">
        <v>0</v>
      </c>
      <c r="F241" s="2">
        <v>0</v>
      </c>
      <c r="G241" s="3">
        <v>0</v>
      </c>
      <c r="H241" s="71" t="s">
        <v>506</v>
      </c>
      <c r="I241" s="31">
        <v>67.5</v>
      </c>
      <c r="J241" s="31">
        <v>67.5</v>
      </c>
      <c r="K241" s="31">
        <v>68</v>
      </c>
      <c r="L241" s="78" t="s">
        <v>453</v>
      </c>
      <c r="M241" s="96" t="s">
        <v>453</v>
      </c>
      <c r="N241" s="95" t="s">
        <v>410</v>
      </c>
      <c r="O241" s="4" t="s">
        <v>452</v>
      </c>
    </row>
    <row r="242" spans="1:15" ht="42.75">
      <c r="A242" s="113" t="s">
        <v>279</v>
      </c>
      <c r="B242" s="118" t="s">
        <v>280</v>
      </c>
      <c r="C242" s="65" t="s">
        <v>52</v>
      </c>
      <c r="D242" s="28">
        <v>3119.7</v>
      </c>
      <c r="E242" s="2">
        <v>3119.7</v>
      </c>
      <c r="F242" s="2">
        <v>0</v>
      </c>
      <c r="G242" s="3">
        <f>F242/E242</f>
        <v>0</v>
      </c>
      <c r="H242" s="71"/>
      <c r="I242" s="2"/>
      <c r="J242" s="2"/>
      <c r="K242" s="2"/>
      <c r="L242" s="2"/>
      <c r="M242" s="3"/>
      <c r="N242" s="2"/>
      <c r="O242" s="74"/>
    </row>
    <row r="243" spans="1:15" ht="42.75">
      <c r="A243" s="113" t="s">
        <v>279</v>
      </c>
      <c r="B243" s="118" t="s">
        <v>280</v>
      </c>
      <c r="C243" s="65" t="s">
        <v>62</v>
      </c>
      <c r="D243" s="28">
        <v>2500</v>
      </c>
      <c r="E243" s="2">
        <v>2500</v>
      </c>
      <c r="F243" s="2">
        <v>0</v>
      </c>
      <c r="G243" s="3">
        <f>F243/E243</f>
        <v>0</v>
      </c>
      <c r="H243" s="71"/>
      <c r="I243" s="2"/>
      <c r="J243" s="2"/>
      <c r="K243" s="2"/>
      <c r="L243" s="2"/>
      <c r="M243" s="3"/>
      <c r="N243" s="2"/>
      <c r="O243" s="74"/>
    </row>
    <row r="244" spans="1:15" ht="14.25">
      <c r="A244" s="113" t="s">
        <v>279</v>
      </c>
      <c r="B244" s="118" t="s">
        <v>280</v>
      </c>
      <c r="C244" s="65" t="s">
        <v>54</v>
      </c>
      <c r="D244" s="28">
        <f>SUM(D242:D243)</f>
        <v>5619.7</v>
      </c>
      <c r="E244" s="2">
        <f>SUM(E242:E243)</f>
        <v>5619.7</v>
      </c>
      <c r="F244" s="2">
        <f>SUM(F242:F243)</f>
        <v>0</v>
      </c>
      <c r="G244" s="3">
        <f>F244/E244</f>
        <v>0</v>
      </c>
      <c r="H244" s="71"/>
      <c r="I244" s="2"/>
      <c r="J244" s="2"/>
      <c r="K244" s="2"/>
      <c r="L244" s="2"/>
      <c r="M244" s="3"/>
      <c r="N244" s="2"/>
      <c r="O244" s="74"/>
    </row>
    <row r="245" spans="1:15" ht="47.25" customHeight="1">
      <c r="A245" s="60" t="s">
        <v>281</v>
      </c>
      <c r="B245" s="111" t="s">
        <v>282</v>
      </c>
      <c r="C245" s="112"/>
      <c r="D245" s="112"/>
      <c r="E245" s="112"/>
      <c r="F245" s="112"/>
      <c r="G245" s="112"/>
      <c r="H245" s="112"/>
      <c r="I245" s="112"/>
      <c r="J245" s="112"/>
      <c r="K245" s="57"/>
      <c r="L245" s="57"/>
      <c r="M245" s="57"/>
      <c r="N245" s="57"/>
      <c r="O245" s="13"/>
    </row>
    <row r="246" spans="1:15" ht="33.75" customHeight="1">
      <c r="A246" s="105" t="s">
        <v>283</v>
      </c>
      <c r="B246" s="151" t="s">
        <v>284</v>
      </c>
      <c r="C246" s="65" t="s">
        <v>52</v>
      </c>
      <c r="D246" s="2">
        <v>0</v>
      </c>
      <c r="E246" s="2">
        <v>0</v>
      </c>
      <c r="F246" s="2">
        <v>0</v>
      </c>
      <c r="G246" s="3">
        <v>0</v>
      </c>
      <c r="H246" s="107" t="s">
        <v>507</v>
      </c>
      <c r="I246" s="121">
        <v>52.9</v>
      </c>
      <c r="J246" s="121">
        <v>55.1</v>
      </c>
      <c r="K246" s="129">
        <v>56.4</v>
      </c>
      <c r="L246" s="126" t="s">
        <v>453</v>
      </c>
      <c r="M246" s="126" t="s">
        <v>453</v>
      </c>
      <c r="N246" s="126" t="s">
        <v>410</v>
      </c>
      <c r="O246" s="103" t="s">
        <v>452</v>
      </c>
    </row>
    <row r="247" spans="1:15" ht="33.75" customHeight="1">
      <c r="A247" s="150"/>
      <c r="B247" s="152"/>
      <c r="C247" s="65" t="s">
        <v>62</v>
      </c>
      <c r="D247" s="2">
        <v>0</v>
      </c>
      <c r="E247" s="2">
        <v>0</v>
      </c>
      <c r="F247" s="2">
        <v>0</v>
      </c>
      <c r="G247" s="3">
        <v>0</v>
      </c>
      <c r="H247" s="125"/>
      <c r="I247" s="122">
        <v>52.9</v>
      </c>
      <c r="J247" s="122">
        <v>55.1</v>
      </c>
      <c r="K247" s="130">
        <v>54</v>
      </c>
      <c r="L247" s="127" t="s">
        <v>449</v>
      </c>
      <c r="M247" s="127"/>
      <c r="N247" s="127">
        <v>54.5</v>
      </c>
      <c r="O247" s="124"/>
    </row>
    <row r="248" spans="1:15" ht="14.25">
      <c r="A248" s="147"/>
      <c r="B248" s="153"/>
      <c r="C248" s="65" t="s">
        <v>54</v>
      </c>
      <c r="D248" s="2">
        <v>0</v>
      </c>
      <c r="E248" s="2">
        <v>0</v>
      </c>
      <c r="F248" s="2">
        <v>0</v>
      </c>
      <c r="G248" s="3">
        <v>0</v>
      </c>
      <c r="H248" s="110"/>
      <c r="I248" s="123">
        <v>52.9</v>
      </c>
      <c r="J248" s="123">
        <v>55.1</v>
      </c>
      <c r="K248" s="131">
        <v>54</v>
      </c>
      <c r="L248" s="128" t="s">
        <v>449</v>
      </c>
      <c r="M248" s="128"/>
      <c r="N248" s="128">
        <v>54.5</v>
      </c>
      <c r="O248" s="104"/>
    </row>
    <row r="249" spans="1:15" ht="27.75" customHeight="1">
      <c r="A249" s="60" t="s">
        <v>285</v>
      </c>
      <c r="B249" s="56" t="s">
        <v>286</v>
      </c>
      <c r="C249" s="57"/>
      <c r="D249" s="57"/>
      <c r="E249" s="57"/>
      <c r="F249" s="57"/>
      <c r="G249" s="57"/>
      <c r="H249" s="57"/>
      <c r="I249" s="57"/>
      <c r="J249" s="57"/>
      <c r="K249" s="57"/>
      <c r="L249" s="57"/>
      <c r="M249" s="57"/>
      <c r="N249" s="57"/>
      <c r="O249" s="13"/>
    </row>
    <row r="250" spans="1:15" ht="58.5" customHeight="1">
      <c r="A250" s="113" t="s">
        <v>287</v>
      </c>
      <c r="B250" s="134" t="s">
        <v>288</v>
      </c>
      <c r="C250" s="65" t="s">
        <v>52</v>
      </c>
      <c r="D250" s="2">
        <v>411.9</v>
      </c>
      <c r="E250" s="2">
        <f>D250</f>
        <v>411.9</v>
      </c>
      <c r="F250" s="2">
        <v>58.1</v>
      </c>
      <c r="G250" s="24">
        <f aca="true" t="shared" si="9" ref="G250:G256">F250/E250</f>
        <v>0.1410536537994659</v>
      </c>
      <c r="H250" s="71" t="s">
        <v>508</v>
      </c>
      <c r="I250" s="31">
        <v>50.6</v>
      </c>
      <c r="J250" s="31">
        <v>56.8</v>
      </c>
      <c r="K250" s="31">
        <v>56.8</v>
      </c>
      <c r="L250" s="78" t="s">
        <v>453</v>
      </c>
      <c r="M250" s="84" t="s">
        <v>453</v>
      </c>
      <c r="N250" s="84" t="s">
        <v>410</v>
      </c>
      <c r="O250" s="4" t="s">
        <v>452</v>
      </c>
    </row>
    <row r="251" spans="1:15" ht="42.75">
      <c r="A251" s="113" t="s">
        <v>287</v>
      </c>
      <c r="B251" s="148" t="s">
        <v>288</v>
      </c>
      <c r="C251" s="65" t="s">
        <v>62</v>
      </c>
      <c r="D251" s="2">
        <v>298.2</v>
      </c>
      <c r="E251" s="2">
        <f>D251</f>
        <v>298.2</v>
      </c>
      <c r="F251" s="2">
        <v>42</v>
      </c>
      <c r="G251" s="24">
        <f t="shared" si="9"/>
        <v>0.14084507042253522</v>
      </c>
      <c r="H251" s="71"/>
      <c r="I251" s="2"/>
      <c r="J251" s="2"/>
      <c r="K251" s="2"/>
      <c r="L251" s="2"/>
      <c r="M251" s="3"/>
      <c r="N251" s="2"/>
      <c r="O251" s="74"/>
    </row>
    <row r="252" spans="1:15" ht="14.25">
      <c r="A252" s="113" t="s">
        <v>287</v>
      </c>
      <c r="B252" s="149" t="s">
        <v>288</v>
      </c>
      <c r="C252" s="65" t="s">
        <v>54</v>
      </c>
      <c r="D252" s="2">
        <f>SUM(D250:D251)</f>
        <v>710.0999999999999</v>
      </c>
      <c r="E252" s="2">
        <f>D252</f>
        <v>710.0999999999999</v>
      </c>
      <c r="F252" s="2">
        <f>F250+F251</f>
        <v>100.1</v>
      </c>
      <c r="G252" s="24">
        <f t="shared" si="9"/>
        <v>0.14096606111815238</v>
      </c>
      <c r="H252" s="71"/>
      <c r="I252" s="2"/>
      <c r="J252" s="2"/>
      <c r="K252" s="2"/>
      <c r="L252" s="2"/>
      <c r="M252" s="3"/>
      <c r="N252" s="2"/>
      <c r="O252" s="74"/>
    </row>
    <row r="253" spans="1:15" ht="14.25">
      <c r="A253" s="113"/>
      <c r="B253" s="118" t="s">
        <v>406</v>
      </c>
      <c r="C253" s="65"/>
      <c r="D253" s="2"/>
      <c r="E253" s="2"/>
      <c r="F253" s="2"/>
      <c r="G253" s="3"/>
      <c r="H253" s="71"/>
      <c r="I253" s="2"/>
      <c r="J253" s="2"/>
      <c r="K253" s="2"/>
      <c r="L253" s="2"/>
      <c r="M253" s="3"/>
      <c r="N253" s="2"/>
      <c r="O253" s="74"/>
    </row>
    <row r="254" spans="1:15" ht="42.75">
      <c r="A254" s="113"/>
      <c r="B254" s="118" t="s">
        <v>289</v>
      </c>
      <c r="C254" s="65" t="s">
        <v>52</v>
      </c>
      <c r="D254" s="2">
        <f>SUM(D250,D246,D242,D234,D231,D228,D225,D222,D219)</f>
        <v>15466.7</v>
      </c>
      <c r="E254" s="2">
        <f>SUM(E250,E246,E242,E234,E231,E228,E225,E222,E219)</f>
        <v>15466.7</v>
      </c>
      <c r="F254" s="2">
        <f>SUM(F250,F246,F242,F234,F231,F228,F225,F222,F219)</f>
        <v>58.1</v>
      </c>
      <c r="G254" s="3">
        <f t="shared" si="9"/>
        <v>0.003756457421427971</v>
      </c>
      <c r="H254" s="71"/>
      <c r="I254" s="2"/>
      <c r="J254" s="2"/>
      <c r="K254" s="2"/>
      <c r="L254" s="2"/>
      <c r="M254" s="3"/>
      <c r="N254" s="2"/>
      <c r="O254" s="74"/>
    </row>
    <row r="255" spans="1:15" ht="42.75">
      <c r="A255" s="113"/>
      <c r="B255" s="118" t="s">
        <v>289</v>
      </c>
      <c r="C255" s="65" t="s">
        <v>62</v>
      </c>
      <c r="D255" s="2">
        <f>SUM(D251,D247,D243,D235,D232,D229,D226,D223,D220,)</f>
        <v>11440.899999999998</v>
      </c>
      <c r="E255" s="2">
        <f>SUM(E251,E247,E243,E235,E232,E229,E226,E223,E220,)</f>
        <v>11440.899999999998</v>
      </c>
      <c r="F255" s="2">
        <f>SUM(F251,F247,F243,F235,F232,F229,F226,F223,F220,)</f>
        <v>42</v>
      </c>
      <c r="G255" s="3">
        <f t="shared" si="9"/>
        <v>0.0036710398657448283</v>
      </c>
      <c r="H255" s="71"/>
      <c r="I255" s="2"/>
      <c r="J255" s="2"/>
      <c r="K255" s="2"/>
      <c r="L255" s="2"/>
      <c r="M255" s="3"/>
      <c r="N255" s="2"/>
      <c r="O255" s="74"/>
    </row>
    <row r="256" spans="1:15" ht="21" customHeight="1">
      <c r="A256" s="113"/>
      <c r="B256" s="118" t="s">
        <v>289</v>
      </c>
      <c r="C256" s="65" t="s">
        <v>54</v>
      </c>
      <c r="D256" s="2">
        <f>SUM(D254:D255)</f>
        <v>26907.6</v>
      </c>
      <c r="E256" s="2">
        <f>SUM(E254:E255)</f>
        <v>26907.6</v>
      </c>
      <c r="F256" s="2">
        <f>SUM(F254:F255)</f>
        <v>100.1</v>
      </c>
      <c r="G256" s="3">
        <f t="shared" si="9"/>
        <v>0.003720138548216861</v>
      </c>
      <c r="H256" s="71"/>
      <c r="I256" s="2"/>
      <c r="J256" s="2"/>
      <c r="K256" s="2"/>
      <c r="L256" s="2"/>
      <c r="M256" s="3"/>
      <c r="N256" s="2"/>
      <c r="O256" s="74"/>
    </row>
    <row r="257" spans="1:15" ht="46.5" customHeight="1">
      <c r="A257" s="60" t="s">
        <v>290</v>
      </c>
      <c r="B257" s="114" t="s">
        <v>291</v>
      </c>
      <c r="C257" s="119"/>
      <c r="D257" s="119"/>
      <c r="E257" s="119"/>
      <c r="F257" s="119"/>
      <c r="G257" s="119"/>
      <c r="H257" s="119"/>
      <c r="I257" s="119"/>
      <c r="J257" s="119"/>
      <c r="K257" s="29"/>
      <c r="L257" s="29"/>
      <c r="M257" s="29"/>
      <c r="N257" s="29"/>
      <c r="O257" s="30"/>
    </row>
    <row r="258" spans="1:15" ht="29.25" customHeight="1">
      <c r="A258" s="18" t="s">
        <v>292</v>
      </c>
      <c r="B258" s="59" t="s">
        <v>293</v>
      </c>
      <c r="C258" s="57"/>
      <c r="D258" s="57"/>
      <c r="E258" s="57"/>
      <c r="F258" s="57"/>
      <c r="G258" s="57"/>
      <c r="H258" s="57"/>
      <c r="I258" s="57"/>
      <c r="J258" s="57"/>
      <c r="K258" s="12"/>
      <c r="L258" s="12"/>
      <c r="M258" s="12"/>
      <c r="N258" s="12"/>
      <c r="O258" s="13"/>
    </row>
    <row r="259" spans="1:15" ht="42" customHeight="1">
      <c r="A259" s="60" t="s">
        <v>294</v>
      </c>
      <c r="B259" s="114" t="s">
        <v>295</v>
      </c>
      <c r="C259" s="119"/>
      <c r="D259" s="119"/>
      <c r="E259" s="119"/>
      <c r="F259" s="119"/>
      <c r="G259" s="119"/>
      <c r="H259" s="119"/>
      <c r="I259" s="119"/>
      <c r="J259" s="119"/>
      <c r="K259" s="29"/>
      <c r="L259" s="29"/>
      <c r="M259" s="29"/>
      <c r="N259" s="29"/>
      <c r="O259" s="30"/>
    </row>
    <row r="260" spans="1:15" ht="40.5" customHeight="1">
      <c r="A260" s="60" t="s">
        <v>296</v>
      </c>
      <c r="B260" s="111" t="s">
        <v>297</v>
      </c>
      <c r="C260" s="112"/>
      <c r="D260" s="112"/>
      <c r="E260" s="112"/>
      <c r="F260" s="112"/>
      <c r="G260" s="112"/>
      <c r="H260" s="112"/>
      <c r="I260" s="112"/>
      <c r="J260" s="57"/>
      <c r="K260" s="12"/>
      <c r="L260" s="12"/>
      <c r="M260" s="12"/>
      <c r="N260" s="12"/>
      <c r="O260" s="13"/>
    </row>
    <row r="261" spans="1:15" ht="69" customHeight="1">
      <c r="A261" s="113" t="s">
        <v>298</v>
      </c>
      <c r="B261" s="71" t="s">
        <v>299</v>
      </c>
      <c r="C261" s="71"/>
      <c r="D261" s="71"/>
      <c r="E261" s="71"/>
      <c r="F261" s="71"/>
      <c r="G261" s="71"/>
      <c r="H261" s="71" t="s">
        <v>509</v>
      </c>
      <c r="I261" s="71">
        <v>41.48</v>
      </c>
      <c r="J261" s="71">
        <v>41.69</v>
      </c>
      <c r="K261" s="71">
        <v>40.23</v>
      </c>
      <c r="L261" s="71" t="s">
        <v>453</v>
      </c>
      <c r="M261" s="8" t="s">
        <v>453</v>
      </c>
      <c r="N261" s="71">
        <v>39.02</v>
      </c>
      <c r="O261" s="4" t="s">
        <v>452</v>
      </c>
    </row>
    <row r="262" spans="1:15" ht="57">
      <c r="A262" s="113" t="s">
        <v>298</v>
      </c>
      <c r="B262" s="71" t="s">
        <v>299</v>
      </c>
      <c r="C262" s="71"/>
      <c r="D262" s="71"/>
      <c r="E262" s="71"/>
      <c r="F262" s="71"/>
      <c r="G262" s="71"/>
      <c r="H262" s="71" t="s">
        <v>510</v>
      </c>
      <c r="I262" s="71">
        <v>2.72</v>
      </c>
      <c r="J262" s="71">
        <v>2.77</v>
      </c>
      <c r="K262" s="71">
        <v>2.64</v>
      </c>
      <c r="L262" s="71" t="s">
        <v>453</v>
      </c>
      <c r="M262" s="8" t="s">
        <v>453</v>
      </c>
      <c r="N262" s="71">
        <v>2.56</v>
      </c>
      <c r="O262" s="4" t="s">
        <v>452</v>
      </c>
    </row>
    <row r="263" spans="1:15" ht="57">
      <c r="A263" s="113" t="s">
        <v>298</v>
      </c>
      <c r="B263" s="71" t="s">
        <v>299</v>
      </c>
      <c r="C263" s="71"/>
      <c r="D263" s="71"/>
      <c r="E263" s="71"/>
      <c r="F263" s="71"/>
      <c r="G263" s="71"/>
      <c r="H263" s="71" t="s">
        <v>511</v>
      </c>
      <c r="I263" s="71">
        <v>0.2</v>
      </c>
      <c r="J263" s="71">
        <v>0.22</v>
      </c>
      <c r="K263" s="71">
        <v>0.19</v>
      </c>
      <c r="L263" s="71" t="s">
        <v>453</v>
      </c>
      <c r="M263" s="8" t="s">
        <v>453</v>
      </c>
      <c r="N263" s="71">
        <v>0.18</v>
      </c>
      <c r="O263" s="4" t="s">
        <v>452</v>
      </c>
    </row>
    <row r="264" spans="1:15" ht="42.75">
      <c r="A264" s="113" t="s">
        <v>298</v>
      </c>
      <c r="B264" s="71" t="s">
        <v>299</v>
      </c>
      <c r="C264" s="71"/>
      <c r="D264" s="71"/>
      <c r="E264" s="71"/>
      <c r="F264" s="71"/>
      <c r="G264" s="71"/>
      <c r="H264" s="71" t="s">
        <v>512</v>
      </c>
      <c r="I264" s="71">
        <v>1.58</v>
      </c>
      <c r="J264" s="71">
        <v>1.65</v>
      </c>
      <c r="K264" s="71">
        <v>1.54</v>
      </c>
      <c r="L264" s="71" t="s">
        <v>453</v>
      </c>
      <c r="M264" s="8" t="s">
        <v>453</v>
      </c>
      <c r="N264" s="71">
        <v>1.49</v>
      </c>
      <c r="O264" s="4" t="s">
        <v>452</v>
      </c>
    </row>
    <row r="265" spans="1:15" ht="57">
      <c r="A265" s="113" t="s">
        <v>298</v>
      </c>
      <c r="B265" s="71" t="s">
        <v>299</v>
      </c>
      <c r="C265" s="71"/>
      <c r="D265" s="71"/>
      <c r="E265" s="71"/>
      <c r="F265" s="71"/>
      <c r="G265" s="71"/>
      <c r="H265" s="71" t="s">
        <v>513</v>
      </c>
      <c r="I265" s="71">
        <v>10.66</v>
      </c>
      <c r="J265" s="71">
        <v>10.66</v>
      </c>
      <c r="K265" s="71">
        <v>10.34</v>
      </c>
      <c r="L265" s="71" t="s">
        <v>453</v>
      </c>
      <c r="M265" s="8" t="s">
        <v>453</v>
      </c>
      <c r="N265" s="71">
        <v>10.03</v>
      </c>
      <c r="O265" s="4" t="s">
        <v>452</v>
      </c>
    </row>
    <row r="266" spans="1:15" ht="38.25" customHeight="1">
      <c r="A266" s="60" t="s">
        <v>300</v>
      </c>
      <c r="B266" s="71" t="s">
        <v>301</v>
      </c>
      <c r="C266" s="71"/>
      <c r="D266" s="71"/>
      <c r="E266" s="71"/>
      <c r="F266" s="71"/>
      <c r="G266" s="71"/>
      <c r="H266" s="71"/>
      <c r="I266" s="71"/>
      <c r="J266" s="71"/>
      <c r="K266" s="71"/>
      <c r="L266" s="71"/>
      <c r="M266" s="8"/>
      <c r="N266" s="71"/>
      <c r="O266" s="13"/>
    </row>
    <row r="267" spans="1:15" ht="42.75">
      <c r="A267" s="113" t="s">
        <v>302</v>
      </c>
      <c r="B267" s="71" t="s">
        <v>303</v>
      </c>
      <c r="C267" s="71" t="s">
        <v>62</v>
      </c>
      <c r="D267" s="71">
        <v>2800</v>
      </c>
      <c r="E267" s="71">
        <v>2800</v>
      </c>
      <c r="F267" s="71">
        <v>0</v>
      </c>
      <c r="G267" s="24">
        <f aca="true" t="shared" si="10" ref="G267:G277">F267/E267</f>
        <v>0</v>
      </c>
      <c r="H267" s="71" t="s">
        <v>514</v>
      </c>
      <c r="I267" s="71">
        <v>4</v>
      </c>
      <c r="J267" s="71">
        <v>4</v>
      </c>
      <c r="K267" s="71">
        <v>7</v>
      </c>
      <c r="L267" s="71" t="s">
        <v>453</v>
      </c>
      <c r="M267" s="8" t="s">
        <v>453</v>
      </c>
      <c r="N267" s="71">
        <v>5</v>
      </c>
      <c r="O267" s="4" t="s">
        <v>452</v>
      </c>
    </row>
    <row r="268" spans="1:15" ht="13.5" customHeight="1">
      <c r="A268" s="113" t="s">
        <v>302</v>
      </c>
      <c r="B268" s="71" t="s">
        <v>303</v>
      </c>
      <c r="C268" s="71" t="s">
        <v>54</v>
      </c>
      <c r="D268" s="71">
        <f>SUM(D267)</f>
        <v>2800</v>
      </c>
      <c r="E268" s="71">
        <f>SUM(E267)</f>
        <v>2800</v>
      </c>
      <c r="F268" s="71">
        <f>SUM(F267)</f>
        <v>0</v>
      </c>
      <c r="G268" s="24">
        <f t="shared" si="10"/>
        <v>0</v>
      </c>
      <c r="H268" s="71"/>
      <c r="I268" s="71"/>
      <c r="J268" s="71"/>
      <c r="K268" s="71"/>
      <c r="L268" s="71"/>
      <c r="M268" s="8"/>
      <c r="N268" s="71"/>
      <c r="O268" s="74"/>
    </row>
    <row r="269" spans="1:15" ht="48.75" customHeight="1">
      <c r="A269" s="60" t="s">
        <v>304</v>
      </c>
      <c r="B269" s="71" t="s">
        <v>305</v>
      </c>
      <c r="C269" s="71"/>
      <c r="D269" s="71"/>
      <c r="E269" s="71"/>
      <c r="F269" s="71"/>
      <c r="G269" s="3"/>
      <c r="H269" s="71"/>
      <c r="I269" s="71"/>
      <c r="J269" s="71"/>
      <c r="K269" s="71"/>
      <c r="L269" s="71"/>
      <c r="M269" s="8"/>
      <c r="N269" s="71"/>
      <c r="O269" s="13"/>
    </row>
    <row r="270" spans="1:15" ht="42.75">
      <c r="A270" s="113" t="s">
        <v>306</v>
      </c>
      <c r="B270" s="71" t="s">
        <v>307</v>
      </c>
      <c r="C270" s="71" t="s">
        <v>62</v>
      </c>
      <c r="D270" s="71">
        <v>56</v>
      </c>
      <c r="E270" s="71">
        <v>56</v>
      </c>
      <c r="F270" s="71">
        <v>38.1</v>
      </c>
      <c r="G270" s="24">
        <f>F270/E270</f>
        <v>0.6803571428571429</v>
      </c>
      <c r="H270" s="71" t="s">
        <v>515</v>
      </c>
      <c r="I270" s="71">
        <v>98.9</v>
      </c>
      <c r="J270" s="71">
        <v>98.9</v>
      </c>
      <c r="K270" s="71">
        <v>100</v>
      </c>
      <c r="L270" s="71" t="s">
        <v>453</v>
      </c>
      <c r="M270" s="8" t="s">
        <v>453</v>
      </c>
      <c r="N270" s="71" t="s">
        <v>410</v>
      </c>
      <c r="O270" s="4" t="s">
        <v>452</v>
      </c>
    </row>
    <row r="271" spans="1:15" ht="13.5" customHeight="1">
      <c r="A271" s="113" t="s">
        <v>306</v>
      </c>
      <c r="B271" s="71" t="s">
        <v>307</v>
      </c>
      <c r="C271" s="71" t="s">
        <v>54</v>
      </c>
      <c r="D271" s="71">
        <f>SUM(D270)</f>
        <v>56</v>
      </c>
      <c r="E271" s="71">
        <f>SUM(E270)</f>
        <v>56</v>
      </c>
      <c r="F271" s="71">
        <f>SUM(F270)</f>
        <v>38.1</v>
      </c>
      <c r="G271" s="24">
        <f t="shared" si="10"/>
        <v>0.6803571428571429</v>
      </c>
      <c r="H271" s="71"/>
      <c r="I271" s="71"/>
      <c r="J271" s="71"/>
      <c r="K271" s="71"/>
      <c r="L271" s="71"/>
      <c r="M271" s="8"/>
      <c r="N271" s="71"/>
      <c r="O271" s="74"/>
    </row>
    <row r="272" spans="1:15" ht="27" customHeight="1">
      <c r="A272" s="60" t="s">
        <v>308</v>
      </c>
      <c r="B272" s="71" t="s">
        <v>309</v>
      </c>
      <c r="C272" s="71"/>
      <c r="D272" s="71"/>
      <c r="E272" s="71"/>
      <c r="F272" s="71"/>
      <c r="G272" s="3"/>
      <c r="H272" s="71"/>
      <c r="I272" s="71"/>
      <c r="J272" s="71"/>
      <c r="K272" s="71"/>
      <c r="L272" s="71"/>
      <c r="M272" s="8"/>
      <c r="N272" s="71"/>
      <c r="O272" s="13"/>
    </row>
    <row r="273" spans="1:15" ht="42.75">
      <c r="A273" s="113" t="s">
        <v>310</v>
      </c>
      <c r="B273" s="71" t="s">
        <v>417</v>
      </c>
      <c r="C273" s="71" t="s">
        <v>62</v>
      </c>
      <c r="D273" s="71">
        <v>574.1</v>
      </c>
      <c r="E273" s="71">
        <v>574.1</v>
      </c>
      <c r="F273" s="71">
        <v>0</v>
      </c>
      <c r="G273" s="24">
        <f t="shared" si="10"/>
        <v>0</v>
      </c>
      <c r="H273" s="71" t="s">
        <v>516</v>
      </c>
      <c r="I273" s="71">
        <v>5</v>
      </c>
      <c r="J273" s="71">
        <v>5</v>
      </c>
      <c r="K273" s="71">
        <v>5</v>
      </c>
      <c r="L273" s="71" t="s">
        <v>453</v>
      </c>
      <c r="M273" s="8" t="s">
        <v>453</v>
      </c>
      <c r="N273" s="71">
        <v>4</v>
      </c>
      <c r="O273" s="4" t="s">
        <v>452</v>
      </c>
    </row>
    <row r="274" spans="1:15" ht="29.25" customHeight="1">
      <c r="A274" s="113" t="s">
        <v>310</v>
      </c>
      <c r="B274" s="71" t="s">
        <v>311</v>
      </c>
      <c r="C274" s="71" t="s">
        <v>54</v>
      </c>
      <c r="D274" s="71">
        <f>SUM(D273)</f>
        <v>574.1</v>
      </c>
      <c r="E274" s="71">
        <f>SUM(E273)</f>
        <v>574.1</v>
      </c>
      <c r="F274" s="71">
        <f>SUM(F273)</f>
        <v>0</v>
      </c>
      <c r="G274" s="24">
        <f t="shared" si="10"/>
        <v>0</v>
      </c>
      <c r="H274" s="71"/>
      <c r="I274" s="71"/>
      <c r="J274" s="71"/>
      <c r="K274" s="71"/>
      <c r="L274" s="71"/>
      <c r="M274" s="71"/>
      <c r="N274" s="71"/>
      <c r="O274" s="74"/>
    </row>
    <row r="275" spans="1:15" ht="14.25">
      <c r="A275" s="113"/>
      <c r="B275" s="118" t="s">
        <v>312</v>
      </c>
      <c r="C275" s="65"/>
      <c r="D275" s="2"/>
      <c r="E275" s="2"/>
      <c r="F275" s="2"/>
      <c r="G275" s="3"/>
      <c r="H275" s="71"/>
      <c r="I275" s="2"/>
      <c r="J275" s="2"/>
      <c r="K275" s="2"/>
      <c r="L275" s="2"/>
      <c r="M275" s="3"/>
      <c r="N275" s="2"/>
      <c r="O275" s="74"/>
    </row>
    <row r="276" spans="1:15" ht="42.75">
      <c r="A276" s="113"/>
      <c r="B276" s="118" t="s">
        <v>312</v>
      </c>
      <c r="C276" s="65" t="s">
        <v>62</v>
      </c>
      <c r="D276" s="2">
        <f>SUM(D273,D270,D267,)</f>
        <v>3430.1</v>
      </c>
      <c r="E276" s="2">
        <f>SUM(E273,E270,E267,)</f>
        <v>3430.1</v>
      </c>
      <c r="F276" s="2">
        <f>SUM(F273,F270,F267,)</f>
        <v>38.1</v>
      </c>
      <c r="G276" s="3">
        <f t="shared" si="10"/>
        <v>0.011107547884901316</v>
      </c>
      <c r="H276" s="71"/>
      <c r="I276" s="2"/>
      <c r="J276" s="2"/>
      <c r="K276" s="2"/>
      <c r="L276" s="2"/>
      <c r="M276" s="3"/>
      <c r="N276" s="2"/>
      <c r="O276" s="74"/>
    </row>
    <row r="277" spans="1:15" ht="14.25">
      <c r="A277" s="113"/>
      <c r="B277" s="118" t="s">
        <v>312</v>
      </c>
      <c r="C277" s="65" t="s">
        <v>54</v>
      </c>
      <c r="D277" s="2">
        <f>SUM(D276)</f>
        <v>3430.1</v>
      </c>
      <c r="E277" s="2">
        <f>SUM(E276)</f>
        <v>3430.1</v>
      </c>
      <c r="F277" s="2">
        <f>SUM(F276)</f>
        <v>38.1</v>
      </c>
      <c r="G277" s="3">
        <f t="shared" si="10"/>
        <v>0.011107547884901316</v>
      </c>
      <c r="H277" s="71"/>
      <c r="I277" s="2"/>
      <c r="J277" s="2"/>
      <c r="K277" s="2"/>
      <c r="L277" s="2"/>
      <c r="M277" s="3"/>
      <c r="N277" s="2"/>
      <c r="O277" s="74"/>
    </row>
    <row r="278" spans="1:15" ht="30.75" customHeight="1">
      <c r="A278" s="60" t="s">
        <v>313</v>
      </c>
      <c r="B278" s="111" t="s">
        <v>314</v>
      </c>
      <c r="C278" s="112"/>
      <c r="D278" s="112"/>
      <c r="E278" s="112"/>
      <c r="F278" s="112"/>
      <c r="G278" s="112"/>
      <c r="H278" s="112"/>
      <c r="I278" s="57"/>
      <c r="J278" s="57"/>
      <c r="K278" s="12"/>
      <c r="L278" s="12"/>
      <c r="M278" s="12"/>
      <c r="N278" s="12"/>
      <c r="O278" s="13"/>
    </row>
    <row r="279" spans="1:15" ht="40.5" customHeight="1">
      <c r="A279" s="18" t="s">
        <v>315</v>
      </c>
      <c r="B279" s="135" t="s">
        <v>316</v>
      </c>
      <c r="C279" s="136"/>
      <c r="D279" s="136"/>
      <c r="E279" s="136"/>
      <c r="F279" s="136"/>
      <c r="G279" s="136"/>
      <c r="H279" s="136"/>
      <c r="I279" s="136"/>
      <c r="J279" s="136"/>
      <c r="K279" s="12"/>
      <c r="L279" s="12"/>
      <c r="M279" s="12"/>
      <c r="N279" s="12"/>
      <c r="O279" s="13"/>
    </row>
    <row r="280" spans="1:15" ht="23.25" customHeight="1">
      <c r="A280" s="60" t="s">
        <v>317</v>
      </c>
      <c r="B280" s="111" t="s">
        <v>318</v>
      </c>
      <c r="C280" s="112"/>
      <c r="D280" s="112"/>
      <c r="E280" s="112"/>
      <c r="F280" s="112"/>
      <c r="G280" s="112"/>
      <c r="H280" s="112"/>
      <c r="I280" s="112"/>
      <c r="J280" s="57"/>
      <c r="K280" s="12"/>
      <c r="L280" s="12"/>
      <c r="M280" s="12"/>
      <c r="N280" s="12"/>
      <c r="O280" s="13"/>
    </row>
    <row r="281" spans="1:15" ht="27.75" customHeight="1">
      <c r="A281" s="60" t="s">
        <v>319</v>
      </c>
      <c r="B281" s="111" t="s">
        <v>320</v>
      </c>
      <c r="C281" s="112"/>
      <c r="D281" s="112"/>
      <c r="E281" s="112"/>
      <c r="F281" s="112"/>
      <c r="G281" s="112"/>
      <c r="H281" s="112"/>
      <c r="I281" s="112"/>
      <c r="J281" s="57"/>
      <c r="K281" s="12"/>
      <c r="L281" s="12"/>
      <c r="M281" s="12"/>
      <c r="N281" s="12"/>
      <c r="O281" s="13"/>
    </row>
    <row r="282" spans="1:15" ht="177" customHeight="1">
      <c r="A282" s="113" t="s">
        <v>321</v>
      </c>
      <c r="B282" s="118" t="s">
        <v>322</v>
      </c>
      <c r="C282" s="60" t="s">
        <v>62</v>
      </c>
      <c r="D282" s="28">
        <v>144251.5</v>
      </c>
      <c r="E282" s="28">
        <v>144251.5</v>
      </c>
      <c r="F282" s="28">
        <v>127254.3</v>
      </c>
      <c r="G282" s="24">
        <f aca="true" t="shared" si="11" ref="G282:G287">F282/E282</f>
        <v>0.882169682810924</v>
      </c>
      <c r="H282" s="71" t="s">
        <v>517</v>
      </c>
      <c r="I282" s="2">
        <v>0</v>
      </c>
      <c r="J282" s="2">
        <v>0</v>
      </c>
      <c r="K282" s="2">
        <v>0</v>
      </c>
      <c r="L282" s="62">
        <v>0</v>
      </c>
      <c r="M282" s="100">
        <v>0</v>
      </c>
      <c r="N282" s="2">
        <v>0</v>
      </c>
      <c r="O282" s="4"/>
    </row>
    <row r="283" spans="1:15" ht="29.25" customHeight="1">
      <c r="A283" s="113" t="s">
        <v>321</v>
      </c>
      <c r="B283" s="118" t="s">
        <v>322</v>
      </c>
      <c r="C283" s="60" t="s">
        <v>54</v>
      </c>
      <c r="D283" s="28">
        <f>SUM(D282)</f>
        <v>144251.5</v>
      </c>
      <c r="E283" s="28">
        <f>SUM(E282)</f>
        <v>144251.5</v>
      </c>
      <c r="F283" s="28">
        <f>SUM(F282)</f>
        <v>127254.3</v>
      </c>
      <c r="G283" s="24">
        <f t="shared" si="11"/>
        <v>0.882169682810924</v>
      </c>
      <c r="H283" s="74"/>
      <c r="I283" s="6"/>
      <c r="J283" s="6"/>
      <c r="K283" s="6"/>
      <c r="L283" s="6"/>
      <c r="M283" s="7"/>
      <c r="N283" s="6"/>
      <c r="O283" s="74"/>
    </row>
    <row r="284" spans="1:15" ht="24">
      <c r="A284" s="113" t="s">
        <v>323</v>
      </c>
      <c r="B284" s="142" t="s">
        <v>324</v>
      </c>
      <c r="C284" s="60" t="s">
        <v>62</v>
      </c>
      <c r="D284" s="28">
        <v>0</v>
      </c>
      <c r="E284" s="28">
        <v>0</v>
      </c>
      <c r="F284" s="28">
        <v>0</v>
      </c>
      <c r="G284" s="24">
        <v>0</v>
      </c>
      <c r="H284" s="74"/>
      <c r="I284" s="6"/>
      <c r="J284" s="6"/>
      <c r="K284" s="6"/>
      <c r="L284" s="6"/>
      <c r="M284" s="7"/>
      <c r="N284" s="6"/>
      <c r="O284" s="74"/>
    </row>
    <row r="285" spans="1:15" ht="65.25" customHeight="1">
      <c r="A285" s="113" t="s">
        <v>323</v>
      </c>
      <c r="B285" s="142" t="s">
        <v>324</v>
      </c>
      <c r="C285" s="60" t="s">
        <v>54</v>
      </c>
      <c r="D285" s="28">
        <f>SUM(D284)</f>
        <v>0</v>
      </c>
      <c r="E285" s="28">
        <f>SUM(E284)</f>
        <v>0</v>
      </c>
      <c r="F285" s="28">
        <v>0</v>
      </c>
      <c r="G285" s="24">
        <v>0</v>
      </c>
      <c r="H285" s="74"/>
      <c r="I285" s="6"/>
      <c r="J285" s="6"/>
      <c r="K285" s="6"/>
      <c r="L285" s="6"/>
      <c r="M285" s="7"/>
      <c r="N285" s="6"/>
      <c r="O285" s="74"/>
    </row>
    <row r="286" spans="1:15" ht="24">
      <c r="A286" s="113"/>
      <c r="B286" s="118" t="s">
        <v>325</v>
      </c>
      <c r="C286" s="60" t="s">
        <v>62</v>
      </c>
      <c r="D286" s="2">
        <f>D282+D284</f>
        <v>144251.5</v>
      </c>
      <c r="E286" s="2">
        <f aca="true" t="shared" si="12" ref="D286:F287">SUM(E284,E282)</f>
        <v>144251.5</v>
      </c>
      <c r="F286" s="2">
        <f t="shared" si="12"/>
        <v>127254.3</v>
      </c>
      <c r="G286" s="3">
        <f t="shared" si="11"/>
        <v>0.882169682810924</v>
      </c>
      <c r="H286" s="74"/>
      <c r="I286" s="6"/>
      <c r="J286" s="6"/>
      <c r="K286" s="6"/>
      <c r="L286" s="6"/>
      <c r="M286" s="7"/>
      <c r="N286" s="6"/>
      <c r="O286" s="74"/>
    </row>
    <row r="287" spans="1:15" ht="19.5" customHeight="1">
      <c r="A287" s="113"/>
      <c r="B287" s="118" t="s">
        <v>325</v>
      </c>
      <c r="C287" s="60" t="s">
        <v>54</v>
      </c>
      <c r="D287" s="2">
        <f t="shared" si="12"/>
        <v>144251.5</v>
      </c>
      <c r="E287" s="2">
        <f t="shared" si="12"/>
        <v>144251.5</v>
      </c>
      <c r="F287" s="2">
        <f t="shared" si="12"/>
        <v>127254.3</v>
      </c>
      <c r="G287" s="3">
        <f t="shared" si="11"/>
        <v>0.882169682810924</v>
      </c>
      <c r="H287" s="74"/>
      <c r="I287" s="6"/>
      <c r="J287" s="6"/>
      <c r="K287" s="6"/>
      <c r="L287" s="6"/>
      <c r="M287" s="7"/>
      <c r="N287" s="6"/>
      <c r="O287" s="74"/>
    </row>
    <row r="288" spans="1:15" ht="37.5" customHeight="1">
      <c r="A288" s="60" t="s">
        <v>404</v>
      </c>
      <c r="B288" s="114" t="s">
        <v>405</v>
      </c>
      <c r="C288" s="119"/>
      <c r="D288" s="119"/>
      <c r="E288" s="119"/>
      <c r="F288" s="119"/>
      <c r="G288" s="119"/>
      <c r="H288" s="119"/>
      <c r="I288" s="119"/>
      <c r="J288" s="119"/>
      <c r="K288" s="119"/>
      <c r="L288" s="119"/>
      <c r="M288" s="119"/>
      <c r="N288" s="119"/>
      <c r="O288" s="120"/>
    </row>
    <row r="289" spans="1:15" ht="15">
      <c r="A289" s="18" t="s">
        <v>351</v>
      </c>
      <c r="B289" s="135" t="s">
        <v>352</v>
      </c>
      <c r="C289" s="137"/>
      <c r="D289" s="137"/>
      <c r="E289" s="137"/>
      <c r="F289" s="137"/>
      <c r="G289" s="137"/>
      <c r="H289" s="137"/>
      <c r="I289" s="137"/>
      <c r="J289" s="137"/>
      <c r="K289" s="137"/>
      <c r="L289" s="137"/>
      <c r="M289" s="137"/>
      <c r="N289" s="137"/>
      <c r="O289" s="138"/>
    </row>
    <row r="290" spans="1:15" ht="27" customHeight="1">
      <c r="A290" s="60" t="s">
        <v>353</v>
      </c>
      <c r="B290" s="114" t="s">
        <v>394</v>
      </c>
      <c r="C290" s="115"/>
      <c r="D290" s="115"/>
      <c r="E290" s="115"/>
      <c r="F290" s="115"/>
      <c r="G290" s="115"/>
      <c r="H290" s="115"/>
      <c r="I290" s="115"/>
      <c r="J290" s="115"/>
      <c r="K290" s="115"/>
      <c r="L290" s="115"/>
      <c r="M290" s="115"/>
      <c r="N290" s="115"/>
      <c r="O290" s="116"/>
    </row>
    <row r="291" spans="1:15" ht="13.5" customHeight="1">
      <c r="A291" s="60" t="s">
        <v>388</v>
      </c>
      <c r="B291" s="111" t="s">
        <v>398</v>
      </c>
      <c r="C291" s="112"/>
      <c r="D291" s="112"/>
      <c r="E291" s="112"/>
      <c r="F291" s="112"/>
      <c r="G291" s="112"/>
      <c r="H291" s="112"/>
      <c r="I291" s="112"/>
      <c r="J291" s="112"/>
      <c r="K291" s="112"/>
      <c r="L291" s="112"/>
      <c r="M291" s="112"/>
      <c r="N291" s="112"/>
      <c r="O291" s="117"/>
    </row>
    <row r="292" spans="1:15" ht="21.75" customHeight="1">
      <c r="A292" s="60" t="s">
        <v>390</v>
      </c>
      <c r="B292" s="111" t="s">
        <v>397</v>
      </c>
      <c r="C292" s="112"/>
      <c r="D292" s="112"/>
      <c r="E292" s="112"/>
      <c r="F292" s="112"/>
      <c r="G292" s="112"/>
      <c r="H292" s="112"/>
      <c r="I292" s="112"/>
      <c r="J292" s="112"/>
      <c r="K292" s="112"/>
      <c r="L292" s="112"/>
      <c r="M292" s="112"/>
      <c r="N292" s="112"/>
      <c r="O292" s="117"/>
    </row>
    <row r="293" spans="1:15" ht="45.75" customHeight="1">
      <c r="A293" s="60" t="s">
        <v>525</v>
      </c>
      <c r="B293" s="65" t="s">
        <v>523</v>
      </c>
      <c r="C293" s="65"/>
      <c r="D293" s="65"/>
      <c r="E293" s="65"/>
      <c r="F293" s="65"/>
      <c r="G293" s="65"/>
      <c r="H293" s="65" t="s">
        <v>524</v>
      </c>
      <c r="I293" s="65" t="s">
        <v>410</v>
      </c>
      <c r="J293" s="65" t="s">
        <v>410</v>
      </c>
      <c r="K293" s="65" t="s">
        <v>97</v>
      </c>
      <c r="L293" s="65" t="s">
        <v>453</v>
      </c>
      <c r="M293" s="65" t="s">
        <v>453</v>
      </c>
      <c r="N293" s="65" t="s">
        <v>410</v>
      </c>
      <c r="O293" s="65" t="s">
        <v>452</v>
      </c>
    </row>
    <row r="294" spans="1:15" ht="48" customHeight="1">
      <c r="A294" s="60" t="s">
        <v>373</v>
      </c>
      <c r="B294" s="65" t="s">
        <v>354</v>
      </c>
      <c r="C294" s="44"/>
      <c r="D294" s="44"/>
      <c r="E294" s="44"/>
      <c r="F294" s="44"/>
      <c r="G294" s="44"/>
      <c r="H294" s="71" t="s">
        <v>528</v>
      </c>
      <c r="I294" s="71" t="s">
        <v>97</v>
      </c>
      <c r="J294" s="71" t="s">
        <v>97</v>
      </c>
      <c r="K294" s="71" t="s">
        <v>454</v>
      </c>
      <c r="L294" s="71" t="s">
        <v>453</v>
      </c>
      <c r="M294" s="8" t="s">
        <v>453</v>
      </c>
      <c r="N294" s="71" t="s">
        <v>97</v>
      </c>
      <c r="O294" s="4" t="s">
        <v>452</v>
      </c>
    </row>
    <row r="295" spans="1:15" ht="48" customHeight="1">
      <c r="A295" s="60" t="s">
        <v>526</v>
      </c>
      <c r="B295" s="65" t="s">
        <v>527</v>
      </c>
      <c r="C295" s="44"/>
      <c r="D295" s="44"/>
      <c r="E295" s="44"/>
      <c r="F295" s="44"/>
      <c r="G295" s="44"/>
      <c r="H295" s="71" t="s">
        <v>529</v>
      </c>
      <c r="I295" s="71" t="s">
        <v>410</v>
      </c>
      <c r="J295" s="71" t="s">
        <v>410</v>
      </c>
      <c r="K295" s="71" t="s">
        <v>97</v>
      </c>
      <c r="L295" s="71" t="s">
        <v>453</v>
      </c>
      <c r="M295" s="8" t="s">
        <v>453</v>
      </c>
      <c r="N295" s="71" t="s">
        <v>410</v>
      </c>
      <c r="O295" s="4" t="s">
        <v>452</v>
      </c>
    </row>
    <row r="296" spans="1:15" ht="36" customHeight="1">
      <c r="A296" s="60" t="s">
        <v>530</v>
      </c>
      <c r="B296" s="65" t="s">
        <v>355</v>
      </c>
      <c r="C296" s="44"/>
      <c r="D296" s="44"/>
      <c r="E296" s="44"/>
      <c r="F296" s="44"/>
      <c r="G296" s="44"/>
      <c r="H296" s="71" t="s">
        <v>531</v>
      </c>
      <c r="I296" s="71" t="s">
        <v>97</v>
      </c>
      <c r="J296" s="71" t="s">
        <v>97</v>
      </c>
      <c r="K296" s="71" t="s">
        <v>454</v>
      </c>
      <c r="L296" s="71" t="s">
        <v>453</v>
      </c>
      <c r="M296" s="8" t="s">
        <v>453</v>
      </c>
      <c r="N296" s="71" t="s">
        <v>97</v>
      </c>
      <c r="O296" s="4" t="s">
        <v>452</v>
      </c>
    </row>
    <row r="297" spans="1:15" ht="36" customHeight="1">
      <c r="A297" s="60" t="s">
        <v>532</v>
      </c>
      <c r="B297" s="65" t="s">
        <v>533</v>
      </c>
      <c r="C297" s="44"/>
      <c r="D297" s="44"/>
      <c r="E297" s="44"/>
      <c r="F297" s="44"/>
      <c r="G297" s="44"/>
      <c r="H297" s="71" t="s">
        <v>534</v>
      </c>
      <c r="I297" s="20" t="s">
        <v>410</v>
      </c>
      <c r="J297" s="71" t="s">
        <v>410</v>
      </c>
      <c r="K297" s="71" t="s">
        <v>97</v>
      </c>
      <c r="L297" s="71" t="s">
        <v>453</v>
      </c>
      <c r="M297" s="8" t="s">
        <v>453</v>
      </c>
      <c r="N297" s="71" t="s">
        <v>410</v>
      </c>
      <c r="O297" s="4" t="s">
        <v>452</v>
      </c>
    </row>
    <row r="298" spans="1:15" ht="17.25" customHeight="1">
      <c r="A298" s="60" t="s">
        <v>389</v>
      </c>
      <c r="B298" s="111" t="s">
        <v>579</v>
      </c>
      <c r="C298" s="112"/>
      <c r="D298" s="112"/>
      <c r="E298" s="112"/>
      <c r="F298" s="112"/>
      <c r="G298" s="112"/>
      <c r="H298" s="112"/>
      <c r="I298" s="112"/>
      <c r="J298" s="112"/>
      <c r="K298" s="112"/>
      <c r="L298" s="112"/>
      <c r="M298" s="112"/>
      <c r="N298" s="112"/>
      <c r="O298" s="117"/>
    </row>
    <row r="299" spans="1:15" ht="47.25" customHeight="1">
      <c r="A299" s="60" t="s">
        <v>374</v>
      </c>
      <c r="B299" s="65" t="s">
        <v>356</v>
      </c>
      <c r="C299" s="44"/>
      <c r="D299" s="44"/>
      <c r="E299" s="44"/>
      <c r="F299" s="44"/>
      <c r="G299" s="44"/>
      <c r="H299" s="71" t="s">
        <v>535</v>
      </c>
      <c r="I299" s="71" t="s">
        <v>97</v>
      </c>
      <c r="J299" s="71" t="s">
        <v>97</v>
      </c>
      <c r="K299" s="71" t="s">
        <v>454</v>
      </c>
      <c r="L299" s="71" t="s">
        <v>453</v>
      </c>
      <c r="M299" s="8" t="s">
        <v>453</v>
      </c>
      <c r="N299" s="71" t="s">
        <v>97</v>
      </c>
      <c r="O299" s="4" t="s">
        <v>452</v>
      </c>
    </row>
    <row r="300" spans="1:15" ht="56.25" customHeight="1">
      <c r="A300" s="60" t="s">
        <v>375</v>
      </c>
      <c r="B300" s="65" t="s">
        <v>357</v>
      </c>
      <c r="C300" s="44"/>
      <c r="D300" s="44"/>
      <c r="E300" s="44"/>
      <c r="F300" s="44"/>
      <c r="G300" s="44"/>
      <c r="H300" s="71" t="s">
        <v>536</v>
      </c>
      <c r="I300" s="71">
        <v>85</v>
      </c>
      <c r="J300" s="71">
        <v>91.8</v>
      </c>
      <c r="K300" s="71">
        <v>85</v>
      </c>
      <c r="L300" s="71" t="s">
        <v>453</v>
      </c>
      <c r="M300" s="8" t="s">
        <v>453</v>
      </c>
      <c r="N300" s="71">
        <v>85</v>
      </c>
      <c r="O300" s="4" t="s">
        <v>452</v>
      </c>
    </row>
    <row r="301" spans="1:15" ht="30.75" customHeight="1">
      <c r="A301" s="60" t="s">
        <v>376</v>
      </c>
      <c r="B301" s="65" t="s">
        <v>358</v>
      </c>
      <c r="C301" s="44"/>
      <c r="D301" s="44"/>
      <c r="E301" s="44"/>
      <c r="F301" s="44"/>
      <c r="G301" s="44"/>
      <c r="H301" s="71" t="s">
        <v>537</v>
      </c>
      <c r="I301" s="71">
        <v>98.4</v>
      </c>
      <c r="J301" s="71">
        <v>98.7</v>
      </c>
      <c r="K301" s="71">
        <v>98.4</v>
      </c>
      <c r="L301" s="71" t="s">
        <v>453</v>
      </c>
      <c r="M301" s="8" t="s">
        <v>453</v>
      </c>
      <c r="N301" s="71">
        <v>98.4</v>
      </c>
      <c r="O301" s="4" t="s">
        <v>452</v>
      </c>
    </row>
    <row r="302" spans="1:15" ht="25.5" customHeight="1">
      <c r="A302" s="60" t="s">
        <v>377</v>
      </c>
      <c r="B302" s="65" t="s">
        <v>359</v>
      </c>
      <c r="C302" s="44"/>
      <c r="D302" s="44"/>
      <c r="E302" s="44"/>
      <c r="F302" s="44"/>
      <c r="G302" s="44"/>
      <c r="H302" s="71" t="s">
        <v>538</v>
      </c>
      <c r="I302" s="71">
        <v>98.4</v>
      </c>
      <c r="J302" s="71">
        <v>98.7</v>
      </c>
      <c r="K302" s="71">
        <v>98.4</v>
      </c>
      <c r="L302" s="71" t="s">
        <v>453</v>
      </c>
      <c r="M302" s="8" t="s">
        <v>453</v>
      </c>
      <c r="N302" s="71">
        <v>98.4</v>
      </c>
      <c r="O302" s="4" t="s">
        <v>452</v>
      </c>
    </row>
    <row r="303" spans="1:15" ht="62.25" customHeight="1">
      <c r="A303" s="60" t="s">
        <v>378</v>
      </c>
      <c r="B303" s="65" t="s">
        <v>360</v>
      </c>
      <c r="C303" s="44"/>
      <c r="D303" s="44"/>
      <c r="E303" s="44"/>
      <c r="F303" s="44"/>
      <c r="G303" s="44"/>
      <c r="H303" s="71" t="s">
        <v>518</v>
      </c>
      <c r="I303" s="71" t="s">
        <v>97</v>
      </c>
      <c r="J303" s="71" t="s">
        <v>97</v>
      </c>
      <c r="K303" s="71" t="s">
        <v>97</v>
      </c>
      <c r="L303" s="71" t="s">
        <v>453</v>
      </c>
      <c r="M303" s="8" t="s">
        <v>453</v>
      </c>
      <c r="N303" s="71" t="s">
        <v>97</v>
      </c>
      <c r="O303" s="4" t="s">
        <v>452</v>
      </c>
    </row>
    <row r="304" spans="1:15" ht="28.5" customHeight="1">
      <c r="A304" s="60" t="s">
        <v>379</v>
      </c>
      <c r="B304" s="65" t="s">
        <v>361</v>
      </c>
      <c r="C304" s="44"/>
      <c r="D304" s="44"/>
      <c r="E304" s="44"/>
      <c r="F304" s="44"/>
      <c r="G304" s="44"/>
      <c r="H304" s="71" t="s">
        <v>519</v>
      </c>
      <c r="I304" s="71" t="s">
        <v>97</v>
      </c>
      <c r="J304" s="71" t="s">
        <v>97</v>
      </c>
      <c r="K304" s="71" t="s">
        <v>97</v>
      </c>
      <c r="L304" s="71" t="s">
        <v>453</v>
      </c>
      <c r="M304" s="8" t="s">
        <v>453</v>
      </c>
      <c r="N304" s="71" t="s">
        <v>97</v>
      </c>
      <c r="O304" s="4" t="s">
        <v>452</v>
      </c>
    </row>
    <row r="305" spans="1:15" ht="54" customHeight="1">
      <c r="A305" s="60" t="s">
        <v>539</v>
      </c>
      <c r="B305" s="65" t="s">
        <v>540</v>
      </c>
      <c r="C305" s="44"/>
      <c r="D305" s="44"/>
      <c r="E305" s="44"/>
      <c r="F305" s="44"/>
      <c r="G305" s="44"/>
      <c r="H305" s="71" t="s">
        <v>544</v>
      </c>
      <c r="I305" s="71" t="s">
        <v>410</v>
      </c>
      <c r="J305" s="71" t="s">
        <v>410</v>
      </c>
      <c r="K305" s="71" t="s">
        <v>97</v>
      </c>
      <c r="L305" s="71" t="s">
        <v>453</v>
      </c>
      <c r="M305" s="8" t="s">
        <v>453</v>
      </c>
      <c r="N305" s="71" t="s">
        <v>97</v>
      </c>
      <c r="O305" s="4" t="s">
        <v>452</v>
      </c>
    </row>
    <row r="306" spans="1:15" ht="25.5" customHeight="1">
      <c r="A306" s="60" t="s">
        <v>391</v>
      </c>
      <c r="B306" s="111" t="s">
        <v>396</v>
      </c>
      <c r="C306" s="112"/>
      <c r="D306" s="112"/>
      <c r="E306" s="112"/>
      <c r="F306" s="112"/>
      <c r="G306" s="112"/>
      <c r="H306" s="112"/>
      <c r="I306" s="112"/>
      <c r="J306" s="112"/>
      <c r="K306" s="112"/>
      <c r="L306" s="112"/>
      <c r="M306" s="112"/>
      <c r="N306" s="112"/>
      <c r="O306" s="117"/>
    </row>
    <row r="307" spans="1:15" ht="50.25" customHeight="1">
      <c r="A307" s="60" t="s">
        <v>543</v>
      </c>
      <c r="B307" s="65" t="s">
        <v>542</v>
      </c>
      <c r="C307" s="65"/>
      <c r="D307" s="65"/>
      <c r="E307" s="65"/>
      <c r="F307" s="65"/>
      <c r="G307" s="65"/>
      <c r="H307" s="65" t="s">
        <v>545</v>
      </c>
      <c r="I307" s="65" t="s">
        <v>410</v>
      </c>
      <c r="J307" s="65" t="s">
        <v>410</v>
      </c>
      <c r="K307" s="65" t="s">
        <v>97</v>
      </c>
      <c r="L307" s="65" t="s">
        <v>453</v>
      </c>
      <c r="M307" s="65" t="s">
        <v>453</v>
      </c>
      <c r="N307" s="65" t="s">
        <v>97</v>
      </c>
      <c r="O307" s="65" t="s">
        <v>452</v>
      </c>
    </row>
    <row r="308" spans="1:15" ht="40.5" customHeight="1">
      <c r="A308" s="60" t="s">
        <v>541</v>
      </c>
      <c r="B308" s="65" t="s">
        <v>362</v>
      </c>
      <c r="C308" s="44"/>
      <c r="D308" s="44"/>
      <c r="E308" s="44"/>
      <c r="F308" s="44"/>
      <c r="G308" s="44"/>
      <c r="H308" s="71" t="s">
        <v>520</v>
      </c>
      <c r="I308" s="71">
        <v>1</v>
      </c>
      <c r="J308" s="71">
        <v>1</v>
      </c>
      <c r="K308" s="71">
        <v>1</v>
      </c>
      <c r="L308" s="71" t="s">
        <v>453</v>
      </c>
      <c r="M308" s="8" t="s">
        <v>453</v>
      </c>
      <c r="N308" s="71">
        <v>1</v>
      </c>
      <c r="O308" s="4" t="s">
        <v>452</v>
      </c>
    </row>
    <row r="309" spans="1:15" ht="49.5" customHeight="1">
      <c r="A309" s="105" t="s">
        <v>546</v>
      </c>
      <c r="B309" s="134" t="s">
        <v>363</v>
      </c>
      <c r="C309" s="65" t="s">
        <v>62</v>
      </c>
      <c r="D309" s="28">
        <v>322216.9</v>
      </c>
      <c r="E309" s="28">
        <v>322216.9</v>
      </c>
      <c r="F309" s="28">
        <v>129845.1</v>
      </c>
      <c r="G309" s="24">
        <f>F309/E309</f>
        <v>0.4029742077463969</v>
      </c>
      <c r="H309" s="107" t="s">
        <v>521</v>
      </c>
      <c r="I309" s="109">
        <v>50</v>
      </c>
      <c r="J309" s="109">
        <v>50</v>
      </c>
      <c r="K309" s="107">
        <v>90</v>
      </c>
      <c r="L309" s="107" t="s">
        <v>453</v>
      </c>
      <c r="M309" s="132" t="s">
        <v>453</v>
      </c>
      <c r="N309" s="107">
        <v>200</v>
      </c>
      <c r="O309" s="103" t="s">
        <v>452</v>
      </c>
    </row>
    <row r="310" spans="1:15" ht="27" customHeight="1">
      <c r="A310" s="106"/>
      <c r="B310" s="108"/>
      <c r="C310" s="61" t="s">
        <v>54</v>
      </c>
      <c r="D310" s="28">
        <f>SUM(D309)</f>
        <v>322216.9</v>
      </c>
      <c r="E310" s="28">
        <f>SUM(E309)</f>
        <v>322216.9</v>
      </c>
      <c r="F310" s="28">
        <f>SUM(F309)</f>
        <v>129845.1</v>
      </c>
      <c r="G310" s="24">
        <f>F310/E310</f>
        <v>0.4029742077463969</v>
      </c>
      <c r="H310" s="108"/>
      <c r="I310" s="108" t="s">
        <v>410</v>
      </c>
      <c r="J310" s="108" t="s">
        <v>410</v>
      </c>
      <c r="K310" s="110">
        <v>50</v>
      </c>
      <c r="L310" s="110" t="s">
        <v>449</v>
      </c>
      <c r="M310" s="133"/>
      <c r="N310" s="110"/>
      <c r="O310" s="108"/>
    </row>
    <row r="311" spans="1:15" ht="48" customHeight="1">
      <c r="A311" s="73" t="s">
        <v>547</v>
      </c>
      <c r="B311" s="75" t="s">
        <v>550</v>
      </c>
      <c r="C311" s="61"/>
      <c r="D311" s="28"/>
      <c r="E311" s="28"/>
      <c r="F311" s="28"/>
      <c r="G311" s="24"/>
      <c r="H311" s="75" t="s">
        <v>551</v>
      </c>
      <c r="I311" s="75" t="s">
        <v>410</v>
      </c>
      <c r="J311" s="75" t="s">
        <v>410</v>
      </c>
      <c r="K311" s="69">
        <v>10</v>
      </c>
      <c r="L311" s="69" t="s">
        <v>453</v>
      </c>
      <c r="M311" s="101" t="s">
        <v>453</v>
      </c>
      <c r="N311" s="69">
        <v>20</v>
      </c>
      <c r="O311" s="75" t="s">
        <v>452</v>
      </c>
    </row>
    <row r="312" spans="1:15" ht="32.25" customHeight="1">
      <c r="A312" s="60" t="s">
        <v>548</v>
      </c>
      <c r="B312" s="65" t="s">
        <v>364</v>
      </c>
      <c r="C312" s="44"/>
      <c r="D312" s="44"/>
      <c r="E312" s="44"/>
      <c r="F312" s="44"/>
      <c r="G312" s="44"/>
      <c r="H312" s="71" t="s">
        <v>553</v>
      </c>
      <c r="I312" s="71">
        <v>350</v>
      </c>
      <c r="J312" s="71">
        <v>350</v>
      </c>
      <c r="K312" s="71">
        <v>600</v>
      </c>
      <c r="L312" s="71" t="s">
        <v>453</v>
      </c>
      <c r="M312" s="8" t="s">
        <v>453</v>
      </c>
      <c r="N312" s="71">
        <v>800</v>
      </c>
      <c r="O312" s="4" t="s">
        <v>452</v>
      </c>
    </row>
    <row r="313" spans="1:15" ht="37.5" customHeight="1">
      <c r="A313" s="60" t="s">
        <v>549</v>
      </c>
      <c r="B313" s="65" t="s">
        <v>365</v>
      </c>
      <c r="C313" s="44"/>
      <c r="D313" s="44"/>
      <c r="E313" s="44"/>
      <c r="F313" s="44"/>
      <c r="G313" s="44"/>
      <c r="H313" s="71" t="s">
        <v>554</v>
      </c>
      <c r="I313" s="71">
        <v>350</v>
      </c>
      <c r="J313" s="71">
        <v>350</v>
      </c>
      <c r="K313" s="71">
        <v>600</v>
      </c>
      <c r="L313" s="71" t="s">
        <v>453</v>
      </c>
      <c r="M313" s="8" t="s">
        <v>453</v>
      </c>
      <c r="N313" s="71">
        <v>800</v>
      </c>
      <c r="O313" s="4" t="s">
        <v>452</v>
      </c>
    </row>
    <row r="314" spans="1:15" ht="34.5" customHeight="1">
      <c r="A314" s="60" t="s">
        <v>380</v>
      </c>
      <c r="B314" s="65" t="s">
        <v>366</v>
      </c>
      <c r="C314" s="44"/>
      <c r="D314" s="44"/>
      <c r="E314" s="44"/>
      <c r="F314" s="44"/>
      <c r="G314" s="44"/>
      <c r="H314" s="71" t="s">
        <v>555</v>
      </c>
      <c r="I314" s="71" t="s">
        <v>454</v>
      </c>
      <c r="J314" s="71" t="s">
        <v>97</v>
      </c>
      <c r="K314" s="71" t="s">
        <v>97</v>
      </c>
      <c r="L314" s="71" t="s">
        <v>453</v>
      </c>
      <c r="M314" s="8" t="s">
        <v>453</v>
      </c>
      <c r="N314" s="71" t="s">
        <v>97</v>
      </c>
      <c r="O314" s="4" t="s">
        <v>452</v>
      </c>
    </row>
    <row r="315" spans="1:15" ht="46.5" customHeight="1">
      <c r="A315" s="60" t="s">
        <v>552</v>
      </c>
      <c r="B315" s="65" t="s">
        <v>367</v>
      </c>
      <c r="C315" s="44"/>
      <c r="D315" s="44"/>
      <c r="E315" s="44"/>
      <c r="F315" s="44"/>
      <c r="G315" s="44"/>
      <c r="H315" s="71" t="s">
        <v>556</v>
      </c>
      <c r="I315" s="71">
        <v>350</v>
      </c>
      <c r="J315" s="71">
        <v>350</v>
      </c>
      <c r="K315" s="71">
        <v>600</v>
      </c>
      <c r="L315" s="71" t="s">
        <v>453</v>
      </c>
      <c r="M315" s="8" t="s">
        <v>453</v>
      </c>
      <c r="N315" s="71">
        <v>800</v>
      </c>
      <c r="O315" s="4" t="s">
        <v>452</v>
      </c>
    </row>
    <row r="316" spans="1:15" ht="64.5" customHeight="1">
      <c r="A316" s="60" t="s">
        <v>557</v>
      </c>
      <c r="B316" s="65" t="s">
        <v>558</v>
      </c>
      <c r="C316" s="44"/>
      <c r="D316" s="44"/>
      <c r="E316" s="44"/>
      <c r="F316" s="44"/>
      <c r="G316" s="44"/>
      <c r="H316" s="71" t="s">
        <v>559</v>
      </c>
      <c r="I316" s="71" t="s">
        <v>410</v>
      </c>
      <c r="J316" s="71" t="s">
        <v>410</v>
      </c>
      <c r="K316" s="71">
        <v>90</v>
      </c>
      <c r="L316" s="71" t="s">
        <v>453</v>
      </c>
      <c r="M316" s="8" t="s">
        <v>453</v>
      </c>
      <c r="N316" s="71">
        <v>200</v>
      </c>
      <c r="O316" s="4" t="s">
        <v>452</v>
      </c>
    </row>
    <row r="317" spans="1:15" ht="24" customHeight="1">
      <c r="A317" s="60" t="s">
        <v>392</v>
      </c>
      <c r="B317" s="111" t="s">
        <v>395</v>
      </c>
      <c r="C317" s="112"/>
      <c r="D317" s="112"/>
      <c r="E317" s="112"/>
      <c r="F317" s="112"/>
      <c r="G317" s="112"/>
      <c r="H317" s="112"/>
      <c r="I317" s="112"/>
      <c r="J317" s="112"/>
      <c r="K317" s="112"/>
      <c r="L317" s="112"/>
      <c r="M317" s="112"/>
      <c r="N317" s="112"/>
      <c r="O317" s="117"/>
    </row>
    <row r="318" spans="1:15" ht="66.75" customHeight="1">
      <c r="A318" s="60" t="s">
        <v>393</v>
      </c>
      <c r="B318" s="56" t="s">
        <v>560</v>
      </c>
      <c r="C318" s="65"/>
      <c r="D318" s="65"/>
      <c r="E318" s="65"/>
      <c r="F318" s="65"/>
      <c r="G318" s="65"/>
      <c r="H318" s="65" t="s">
        <v>561</v>
      </c>
      <c r="I318" s="65" t="s">
        <v>410</v>
      </c>
      <c r="J318" s="65" t="s">
        <v>410</v>
      </c>
      <c r="K318" s="65" t="s">
        <v>562</v>
      </c>
      <c r="L318" s="65" t="s">
        <v>453</v>
      </c>
      <c r="M318" s="65" t="s">
        <v>453</v>
      </c>
      <c r="N318" s="65" t="s">
        <v>562</v>
      </c>
      <c r="O318" s="65" t="s">
        <v>452</v>
      </c>
    </row>
    <row r="319" spans="1:15" ht="47.25" customHeight="1">
      <c r="A319" s="60" t="s">
        <v>381</v>
      </c>
      <c r="B319" s="65" t="s">
        <v>368</v>
      </c>
      <c r="C319" s="65"/>
      <c r="D319" s="2"/>
      <c r="E319" s="2"/>
      <c r="F319" s="2"/>
      <c r="G319" s="3"/>
      <c r="H319" s="71" t="s">
        <v>563</v>
      </c>
      <c r="I319" s="71" t="s">
        <v>97</v>
      </c>
      <c r="J319" s="71" t="s">
        <v>97</v>
      </c>
      <c r="K319" s="71" t="s">
        <v>97</v>
      </c>
      <c r="L319" s="71" t="s">
        <v>453</v>
      </c>
      <c r="M319" s="8" t="s">
        <v>453</v>
      </c>
      <c r="N319" s="71" t="s">
        <v>97</v>
      </c>
      <c r="O319" s="4" t="s">
        <v>452</v>
      </c>
    </row>
    <row r="320" spans="1:15" ht="61.5" customHeight="1">
      <c r="A320" s="60" t="s">
        <v>565</v>
      </c>
      <c r="B320" s="71" t="s">
        <v>369</v>
      </c>
      <c r="C320" s="65"/>
      <c r="D320" s="2"/>
      <c r="E320" s="2"/>
      <c r="F320" s="2"/>
      <c r="G320" s="3"/>
      <c r="H320" s="71" t="s">
        <v>564</v>
      </c>
      <c r="I320" s="71" t="s">
        <v>97</v>
      </c>
      <c r="J320" s="71" t="s">
        <v>97</v>
      </c>
      <c r="K320" s="71" t="s">
        <v>97</v>
      </c>
      <c r="L320" s="71" t="s">
        <v>453</v>
      </c>
      <c r="M320" s="8" t="s">
        <v>453</v>
      </c>
      <c r="N320" s="71" t="s">
        <v>97</v>
      </c>
      <c r="O320" s="4" t="s">
        <v>452</v>
      </c>
    </row>
    <row r="321" spans="1:15" ht="61.5" customHeight="1">
      <c r="A321" s="60" t="s">
        <v>566</v>
      </c>
      <c r="B321" s="71" t="s">
        <v>567</v>
      </c>
      <c r="C321" s="65"/>
      <c r="D321" s="2"/>
      <c r="E321" s="2"/>
      <c r="F321" s="2"/>
      <c r="G321" s="3"/>
      <c r="H321" s="71" t="s">
        <v>568</v>
      </c>
      <c r="I321" s="71" t="s">
        <v>410</v>
      </c>
      <c r="J321" s="71" t="s">
        <v>410</v>
      </c>
      <c r="K321" s="71" t="s">
        <v>97</v>
      </c>
      <c r="L321" s="71" t="s">
        <v>453</v>
      </c>
      <c r="M321" s="8" t="s">
        <v>453</v>
      </c>
      <c r="N321" s="71" t="s">
        <v>97</v>
      </c>
      <c r="O321" s="4" t="s">
        <v>452</v>
      </c>
    </row>
    <row r="322" spans="1:15" ht="22.5" customHeight="1">
      <c r="A322" s="60" t="s">
        <v>399</v>
      </c>
      <c r="B322" s="111" t="s">
        <v>400</v>
      </c>
      <c r="C322" s="112"/>
      <c r="D322" s="112"/>
      <c r="E322" s="112"/>
      <c r="F322" s="112"/>
      <c r="G322" s="112"/>
      <c r="H322" s="112"/>
      <c r="I322" s="112"/>
      <c r="J322" s="112"/>
      <c r="K322" s="112"/>
      <c r="L322" s="112"/>
      <c r="M322" s="112"/>
      <c r="N322" s="112"/>
      <c r="O322" s="117"/>
    </row>
    <row r="323" spans="1:15" ht="36" customHeight="1">
      <c r="A323" s="60" t="s">
        <v>382</v>
      </c>
      <c r="B323" s="65" t="s">
        <v>370</v>
      </c>
      <c r="C323" s="65"/>
      <c r="D323" s="2"/>
      <c r="E323" s="2"/>
      <c r="F323" s="2"/>
      <c r="G323" s="3"/>
      <c r="H323" s="71" t="s">
        <v>571</v>
      </c>
      <c r="I323" s="71" t="s">
        <v>97</v>
      </c>
      <c r="J323" s="71" t="s">
        <v>97</v>
      </c>
      <c r="K323" s="71" t="s">
        <v>97</v>
      </c>
      <c r="L323" s="71" t="s">
        <v>453</v>
      </c>
      <c r="M323" s="8" t="s">
        <v>453</v>
      </c>
      <c r="N323" s="71" t="s">
        <v>97</v>
      </c>
      <c r="O323" s="4" t="s">
        <v>452</v>
      </c>
    </row>
    <row r="324" spans="1:15" ht="45.75" customHeight="1">
      <c r="A324" s="60" t="s">
        <v>569</v>
      </c>
      <c r="B324" s="65" t="s">
        <v>570</v>
      </c>
      <c r="C324" s="65"/>
      <c r="D324" s="2"/>
      <c r="E324" s="2"/>
      <c r="F324" s="2"/>
      <c r="G324" s="3"/>
      <c r="H324" s="71" t="s">
        <v>572</v>
      </c>
      <c r="I324" s="71" t="s">
        <v>410</v>
      </c>
      <c r="J324" s="71" t="s">
        <v>410</v>
      </c>
      <c r="K324" s="71" t="s">
        <v>97</v>
      </c>
      <c r="L324" s="71" t="s">
        <v>453</v>
      </c>
      <c r="M324" s="8" t="s">
        <v>453</v>
      </c>
      <c r="N324" s="71" t="s">
        <v>97</v>
      </c>
      <c r="O324" s="4" t="s">
        <v>452</v>
      </c>
    </row>
    <row r="325" spans="1:15" ht="27" customHeight="1">
      <c r="A325" s="60" t="s">
        <v>402</v>
      </c>
      <c r="B325" s="111" t="s">
        <v>401</v>
      </c>
      <c r="C325" s="112"/>
      <c r="D325" s="112"/>
      <c r="E325" s="112"/>
      <c r="F325" s="112"/>
      <c r="G325" s="112"/>
      <c r="H325" s="112"/>
      <c r="I325" s="112"/>
      <c r="J325" s="112"/>
      <c r="K325" s="112"/>
      <c r="L325" s="112"/>
      <c r="M325" s="112"/>
      <c r="N325" s="112"/>
      <c r="O325" s="117"/>
    </row>
    <row r="326" spans="1:15" ht="50.25" customHeight="1">
      <c r="A326" s="60" t="s">
        <v>403</v>
      </c>
      <c r="B326" s="65" t="s">
        <v>573</v>
      </c>
      <c r="C326" s="65"/>
      <c r="D326" s="65"/>
      <c r="E326" s="65"/>
      <c r="F326" s="65"/>
      <c r="G326" s="65"/>
      <c r="H326" s="65" t="s">
        <v>574</v>
      </c>
      <c r="I326" s="65" t="s">
        <v>410</v>
      </c>
      <c r="J326" s="65" t="s">
        <v>410</v>
      </c>
      <c r="K326" s="65" t="s">
        <v>97</v>
      </c>
      <c r="L326" s="65" t="s">
        <v>453</v>
      </c>
      <c r="M326" s="65" t="s">
        <v>453</v>
      </c>
      <c r="N326" s="65" t="s">
        <v>410</v>
      </c>
      <c r="O326" s="65" t="s">
        <v>452</v>
      </c>
    </row>
    <row r="327" spans="1:15" ht="50.25" customHeight="1">
      <c r="A327" s="60" t="s">
        <v>575</v>
      </c>
      <c r="B327" s="65" t="s">
        <v>576</v>
      </c>
      <c r="C327" s="65"/>
      <c r="D327" s="65"/>
      <c r="E327" s="65"/>
      <c r="F327" s="65"/>
      <c r="G327" s="65"/>
      <c r="H327" s="65" t="s">
        <v>577</v>
      </c>
      <c r="I327" s="65" t="s">
        <v>410</v>
      </c>
      <c r="J327" s="65" t="s">
        <v>410</v>
      </c>
      <c r="K327" s="65" t="s">
        <v>97</v>
      </c>
      <c r="L327" s="65" t="s">
        <v>453</v>
      </c>
      <c r="M327" s="65" t="s">
        <v>453</v>
      </c>
      <c r="N327" s="65" t="s">
        <v>97</v>
      </c>
      <c r="O327" s="65" t="s">
        <v>452</v>
      </c>
    </row>
    <row r="328" spans="1:15" ht="50.25" customHeight="1">
      <c r="A328" s="144" t="s">
        <v>578</v>
      </c>
      <c r="B328" s="145"/>
      <c r="C328" s="145"/>
      <c r="D328" s="145"/>
      <c r="E328" s="145"/>
      <c r="F328" s="145"/>
      <c r="G328" s="145"/>
      <c r="H328" s="145"/>
      <c r="I328" s="145"/>
      <c r="J328" s="145"/>
      <c r="K328" s="145"/>
      <c r="L328" s="145"/>
      <c r="M328" s="145"/>
      <c r="N328" s="145"/>
      <c r="O328" s="146"/>
    </row>
    <row r="329" spans="1:15" ht="50.25" customHeight="1">
      <c r="A329" s="20" t="s">
        <v>580</v>
      </c>
      <c r="B329" s="63" t="s">
        <v>371</v>
      </c>
      <c r="C329" s="63"/>
      <c r="D329" s="51"/>
      <c r="E329" s="51"/>
      <c r="F329" s="51"/>
      <c r="G329" s="53"/>
      <c r="H329" s="68" t="s">
        <v>582</v>
      </c>
      <c r="I329" s="68">
        <v>6</v>
      </c>
      <c r="J329" s="68">
        <v>6</v>
      </c>
      <c r="K329" s="68">
        <v>6</v>
      </c>
      <c r="L329" s="68" t="s">
        <v>453</v>
      </c>
      <c r="M329" s="102" t="s">
        <v>453</v>
      </c>
      <c r="N329" s="68">
        <v>6</v>
      </c>
      <c r="O329" s="70" t="s">
        <v>452</v>
      </c>
    </row>
    <row r="330" spans="1:15" ht="39" customHeight="1">
      <c r="A330" s="54" t="s">
        <v>581</v>
      </c>
      <c r="B330" s="62" t="s">
        <v>583</v>
      </c>
      <c r="C330" s="54"/>
      <c r="D330" s="54"/>
      <c r="E330" s="54"/>
      <c r="F330" s="54"/>
      <c r="G330" s="54"/>
      <c r="H330" s="54" t="s">
        <v>584</v>
      </c>
      <c r="I330" s="54" t="s">
        <v>410</v>
      </c>
      <c r="J330" s="54" t="s">
        <v>410</v>
      </c>
      <c r="K330" s="54">
        <v>1</v>
      </c>
      <c r="L330" s="54" t="s">
        <v>453</v>
      </c>
      <c r="M330" s="54" t="s">
        <v>453</v>
      </c>
      <c r="N330" s="54">
        <v>1</v>
      </c>
      <c r="O330" s="62" t="s">
        <v>452</v>
      </c>
    </row>
    <row r="331" spans="1:15" ht="27.75" customHeight="1">
      <c r="A331" s="105"/>
      <c r="B331" s="105" t="s">
        <v>372</v>
      </c>
      <c r="C331" s="13" t="s">
        <v>62</v>
      </c>
      <c r="D331" s="34">
        <f>SUM(D309)</f>
        <v>322216.9</v>
      </c>
      <c r="E331" s="34">
        <f>SUM(E309)</f>
        <v>322216.9</v>
      </c>
      <c r="F331" s="34">
        <f>SUM(F309)</f>
        <v>129845.1</v>
      </c>
      <c r="G331" s="45">
        <f>F331/E331</f>
        <v>0.4029742077463969</v>
      </c>
      <c r="H331" s="74"/>
      <c r="I331" s="74"/>
      <c r="J331" s="74"/>
      <c r="K331" s="74"/>
      <c r="L331" s="64"/>
      <c r="M331" s="46"/>
      <c r="N331" s="6"/>
      <c r="O331" s="9"/>
    </row>
    <row r="332" spans="1:15" ht="17.25" customHeight="1">
      <c r="A332" s="106"/>
      <c r="B332" s="147"/>
      <c r="C332" s="47" t="s">
        <v>54</v>
      </c>
      <c r="D332" s="42">
        <f>D331</f>
        <v>322216.9</v>
      </c>
      <c r="E332" s="42">
        <f>E331</f>
        <v>322216.9</v>
      </c>
      <c r="F332" s="42">
        <f>F331</f>
        <v>129845.1</v>
      </c>
      <c r="G332" s="45">
        <f>F332/E332</f>
        <v>0.4029742077463969</v>
      </c>
      <c r="H332" s="74"/>
      <c r="I332" s="6"/>
      <c r="J332" s="6"/>
      <c r="K332" s="6"/>
      <c r="L332" s="6"/>
      <c r="M332" s="7"/>
      <c r="N332" s="6"/>
      <c r="O332" s="74"/>
    </row>
    <row r="333" spans="1:15" ht="49.5" customHeight="1">
      <c r="A333" s="143" t="s">
        <v>326</v>
      </c>
      <c r="B333" s="143"/>
      <c r="C333" s="64" t="s">
        <v>52</v>
      </c>
      <c r="D333" s="2">
        <f>D54+D105+D139+D209+D254</f>
        <v>5506684</v>
      </c>
      <c r="E333" s="2">
        <f>E54+E105+E139+E209+E254</f>
        <v>5506699.100000001</v>
      </c>
      <c r="F333" s="2">
        <f>F54+F105+F139+F209+F254</f>
        <v>2357290.4000000004</v>
      </c>
      <c r="G333" s="3">
        <f>F333/E333</f>
        <v>0.4280768491599623</v>
      </c>
      <c r="H333" s="74"/>
      <c r="I333" s="6"/>
      <c r="J333" s="6"/>
      <c r="K333" s="6"/>
      <c r="L333" s="6"/>
      <c r="M333" s="7"/>
      <c r="N333" s="6"/>
      <c r="O333" s="74"/>
    </row>
    <row r="334" spans="1:15" ht="26.25" customHeight="1">
      <c r="A334" s="143" t="s">
        <v>326</v>
      </c>
      <c r="B334" s="143"/>
      <c r="C334" s="64" t="s">
        <v>62</v>
      </c>
      <c r="D334" s="2">
        <f>SUM(D331,D286,D276,D255,D210,D138,D104,D55)</f>
        <v>20590145.4</v>
      </c>
      <c r="E334" s="2">
        <f>SUM(E331,E286,E276,E255,E210,E138,E104,E55)</f>
        <v>20593703.8</v>
      </c>
      <c r="F334" s="2">
        <f>SUM(F331,F286,F276,F255,F210,F138,F104,F55)</f>
        <v>8569386.4856</v>
      </c>
      <c r="G334" s="3">
        <f>F334/E334</f>
        <v>0.4161168174905963</v>
      </c>
      <c r="H334" s="74"/>
      <c r="I334" s="6"/>
      <c r="J334" s="6"/>
      <c r="K334" s="6"/>
      <c r="L334" s="6"/>
      <c r="M334" s="7"/>
      <c r="N334" s="6"/>
      <c r="O334" s="74"/>
    </row>
    <row r="335" spans="1:15" ht="24" customHeight="1">
      <c r="A335" s="143" t="s">
        <v>326</v>
      </c>
      <c r="B335" s="143"/>
      <c r="C335" s="64" t="s">
        <v>54</v>
      </c>
      <c r="D335" s="2">
        <f>SUM(D333:D334)</f>
        <v>26096829.4</v>
      </c>
      <c r="E335" s="2">
        <f>SUM(E333:E334)</f>
        <v>26100402.900000002</v>
      </c>
      <c r="F335" s="2">
        <f>SUM(F333:F334)</f>
        <v>10926676.8856</v>
      </c>
      <c r="G335" s="3">
        <f>F335/E335</f>
        <v>0.4186401615126025</v>
      </c>
      <c r="H335" s="74"/>
      <c r="I335" s="6"/>
      <c r="J335" s="6"/>
      <c r="K335" s="6"/>
      <c r="L335" s="6"/>
      <c r="M335" s="7"/>
      <c r="N335" s="6"/>
      <c r="O335" s="74"/>
    </row>
    <row r="336" spans="1:15" ht="14.25">
      <c r="A336" s="48"/>
      <c r="B336" s="48"/>
      <c r="C336" s="48"/>
      <c r="D336" s="48"/>
      <c r="E336" s="48"/>
      <c r="F336" s="48"/>
      <c r="G336" s="48"/>
      <c r="H336" s="48"/>
      <c r="I336" s="48"/>
      <c r="J336" s="48"/>
      <c r="K336" s="48"/>
      <c r="L336" s="48"/>
      <c r="M336" s="48"/>
      <c r="N336" s="48"/>
      <c r="O336" s="48"/>
    </row>
  </sheetData>
  <sheetProtection/>
  <mergeCells count="307">
    <mergeCell ref="M159:M160"/>
    <mergeCell ref="B58:O58"/>
    <mergeCell ref="B59:O59"/>
    <mergeCell ref="B60:O60"/>
    <mergeCell ref="N74:N81"/>
    <mergeCell ref="N62:N73"/>
    <mergeCell ref="O74:O81"/>
    <mergeCell ref="H74:H81"/>
    <mergeCell ref="K62:K73"/>
    <mergeCell ref="L62:L73"/>
    <mergeCell ref="A128:A129"/>
    <mergeCell ref="A131:A132"/>
    <mergeCell ref="A133:A135"/>
    <mergeCell ref="B155:B156"/>
    <mergeCell ref="B165:B166"/>
    <mergeCell ref="B215:H215"/>
    <mergeCell ref="B212:H212"/>
    <mergeCell ref="B130:G130"/>
    <mergeCell ref="B163:B164"/>
    <mergeCell ref="B199:G199"/>
    <mergeCell ref="O225:O227"/>
    <mergeCell ref="M225:M227"/>
    <mergeCell ref="D3:H3"/>
    <mergeCell ref="F9:F11"/>
    <mergeCell ref="G9:G11"/>
    <mergeCell ref="C111:C121"/>
    <mergeCell ref="D111:D121"/>
    <mergeCell ref="E111:E121"/>
    <mergeCell ref="F111:F121"/>
    <mergeCell ref="L74:L81"/>
    <mergeCell ref="F30:F31"/>
    <mergeCell ref="B13:O13"/>
    <mergeCell ref="C30:C31"/>
    <mergeCell ref="D30:D31"/>
    <mergeCell ref="G30:G31"/>
    <mergeCell ref="I10:J10"/>
    <mergeCell ref="B17:O17"/>
    <mergeCell ref="B28:B29"/>
    <mergeCell ref="A9:A11"/>
    <mergeCell ref="C9:C11"/>
    <mergeCell ref="B9:B11"/>
    <mergeCell ref="K10:L10"/>
    <mergeCell ref="B14:O14"/>
    <mergeCell ref="B16:O16"/>
    <mergeCell ref="E9:E11"/>
    <mergeCell ref="D9:D11"/>
    <mergeCell ref="I9:N9"/>
    <mergeCell ref="O9:O11"/>
    <mergeCell ref="A2:C2"/>
    <mergeCell ref="A3:C3"/>
    <mergeCell ref="A4:C4"/>
    <mergeCell ref="D2:H2"/>
    <mergeCell ref="D4:H4"/>
    <mergeCell ref="B61:O61"/>
    <mergeCell ref="H9:H11"/>
    <mergeCell ref="N10:N11"/>
    <mergeCell ref="B15:O15"/>
    <mergeCell ref="B50:O50"/>
    <mergeCell ref="O200:O203"/>
    <mergeCell ref="O204:O207"/>
    <mergeCell ref="M10:M11"/>
    <mergeCell ref="B107:O107"/>
    <mergeCell ref="M62:M73"/>
    <mergeCell ref="B131:B132"/>
    <mergeCell ref="B133:B135"/>
    <mergeCell ref="M74:M81"/>
    <mergeCell ref="H62:H73"/>
    <mergeCell ref="E30:E31"/>
    <mergeCell ref="K74:K81"/>
    <mergeCell ref="J159:J160"/>
    <mergeCell ref="J74:J81"/>
    <mergeCell ref="B76:B77"/>
    <mergeCell ref="I62:I73"/>
    <mergeCell ref="B128:B129"/>
    <mergeCell ref="K159:K160"/>
    <mergeCell ref="J62:J73"/>
    <mergeCell ref="L159:L160"/>
    <mergeCell ref="A24:A25"/>
    <mergeCell ref="B24:B25"/>
    <mergeCell ref="B108:O108"/>
    <mergeCell ref="O181:O182"/>
    <mergeCell ref="H200:H203"/>
    <mergeCell ref="M200:M203"/>
    <mergeCell ref="A26:A27"/>
    <mergeCell ref="B26:B27"/>
    <mergeCell ref="A28:A29"/>
    <mergeCell ref="A30:A33"/>
    <mergeCell ref="B30:B33"/>
    <mergeCell ref="A34:A35"/>
    <mergeCell ref="B34:B35"/>
    <mergeCell ref="A36:A37"/>
    <mergeCell ref="B36:B37"/>
    <mergeCell ref="A38:A39"/>
    <mergeCell ref="B38:B39"/>
    <mergeCell ref="O62:O73"/>
    <mergeCell ref="N159:N160"/>
    <mergeCell ref="H159:H160"/>
    <mergeCell ref="I159:I160"/>
    <mergeCell ref="A40:A42"/>
    <mergeCell ref="B40:B42"/>
    <mergeCell ref="A43:A44"/>
    <mergeCell ref="B43:B44"/>
    <mergeCell ref="A18:A19"/>
    <mergeCell ref="B18:B19"/>
    <mergeCell ref="A20:A21"/>
    <mergeCell ref="B20:B21"/>
    <mergeCell ref="A22:A23"/>
    <mergeCell ref="B22:B23"/>
    <mergeCell ref="A45:A46"/>
    <mergeCell ref="B45:B46"/>
    <mergeCell ref="A47:A48"/>
    <mergeCell ref="B47:B48"/>
    <mergeCell ref="A51:A52"/>
    <mergeCell ref="B51:B52"/>
    <mergeCell ref="A53:A57"/>
    <mergeCell ref="B53:B57"/>
    <mergeCell ref="A62:A63"/>
    <mergeCell ref="B62:B63"/>
    <mergeCell ref="A64:A65"/>
    <mergeCell ref="B64:B65"/>
    <mergeCell ref="A66:A67"/>
    <mergeCell ref="B66:B67"/>
    <mergeCell ref="A76:A77"/>
    <mergeCell ref="A78:A79"/>
    <mergeCell ref="B78:B79"/>
    <mergeCell ref="A74:A75"/>
    <mergeCell ref="A68:A69"/>
    <mergeCell ref="B68:B69"/>
    <mergeCell ref="A70:A71"/>
    <mergeCell ref="B70:B71"/>
    <mergeCell ref="A72:A73"/>
    <mergeCell ref="B74:B75"/>
    <mergeCell ref="A80:A81"/>
    <mergeCell ref="B80:B81"/>
    <mergeCell ref="A82:A83"/>
    <mergeCell ref="B82:B83"/>
    <mergeCell ref="A84:A85"/>
    <mergeCell ref="B84:B85"/>
    <mergeCell ref="A86:A87"/>
    <mergeCell ref="B86:B87"/>
    <mergeCell ref="A88:A89"/>
    <mergeCell ref="B88:B89"/>
    <mergeCell ref="A90:A91"/>
    <mergeCell ref="B90:B91"/>
    <mergeCell ref="A92:A94"/>
    <mergeCell ref="B92:B94"/>
    <mergeCell ref="A98:A99"/>
    <mergeCell ref="B98:B99"/>
    <mergeCell ref="A100:A101"/>
    <mergeCell ref="B100:B101"/>
    <mergeCell ref="A95:A96"/>
    <mergeCell ref="B95:B96"/>
    <mergeCell ref="B97:O97"/>
    <mergeCell ref="A104:A106"/>
    <mergeCell ref="B104:B106"/>
    <mergeCell ref="B102:B103"/>
    <mergeCell ref="A102:A103"/>
    <mergeCell ref="A111:A122"/>
    <mergeCell ref="B111:B122"/>
    <mergeCell ref="A124:A125"/>
    <mergeCell ref="B124:B125"/>
    <mergeCell ref="B109:O109"/>
    <mergeCell ref="B110:O110"/>
    <mergeCell ref="B123:G123"/>
    <mergeCell ref="G111:G121"/>
    <mergeCell ref="A137:A140"/>
    <mergeCell ref="B137:B140"/>
    <mergeCell ref="A145:A146"/>
    <mergeCell ref="B145:B146"/>
    <mergeCell ref="A147:A148"/>
    <mergeCell ref="B147:B148"/>
    <mergeCell ref="B141:H141"/>
    <mergeCell ref="B143:G143"/>
    <mergeCell ref="A149:A150"/>
    <mergeCell ref="B149:B150"/>
    <mergeCell ref="A151:A152"/>
    <mergeCell ref="B151:B152"/>
    <mergeCell ref="A153:A154"/>
    <mergeCell ref="B153:B154"/>
    <mergeCell ref="A157:A158"/>
    <mergeCell ref="B157:B158"/>
    <mergeCell ref="A159:A160"/>
    <mergeCell ref="B159:B160"/>
    <mergeCell ref="A168:A169"/>
    <mergeCell ref="B168:B169"/>
    <mergeCell ref="B167:G167"/>
    <mergeCell ref="A161:A162"/>
    <mergeCell ref="B161:B162"/>
    <mergeCell ref="A163:A164"/>
    <mergeCell ref="A170:A171"/>
    <mergeCell ref="B170:B171"/>
    <mergeCell ref="A173:A174"/>
    <mergeCell ref="B173:B174"/>
    <mergeCell ref="A175:A176"/>
    <mergeCell ref="B175:B176"/>
    <mergeCell ref="B172:G172"/>
    <mergeCell ref="A177:A178"/>
    <mergeCell ref="B177:B178"/>
    <mergeCell ref="A179:A180"/>
    <mergeCell ref="B179:B180"/>
    <mergeCell ref="A183:A184"/>
    <mergeCell ref="B183:B184"/>
    <mergeCell ref="A181:A182"/>
    <mergeCell ref="B181:B182"/>
    <mergeCell ref="A185:A186"/>
    <mergeCell ref="B185:B186"/>
    <mergeCell ref="A188:A189"/>
    <mergeCell ref="B188:B189"/>
    <mergeCell ref="A190:A191"/>
    <mergeCell ref="B190:B191"/>
    <mergeCell ref="B187:G187"/>
    <mergeCell ref="A192:A193"/>
    <mergeCell ref="B192:B193"/>
    <mergeCell ref="A208:A211"/>
    <mergeCell ref="B208:B211"/>
    <mergeCell ref="H204:H207"/>
    <mergeCell ref="I204:I207"/>
    <mergeCell ref="K204:K207"/>
    <mergeCell ref="A216:A218"/>
    <mergeCell ref="B216:B218"/>
    <mergeCell ref="A219:A221"/>
    <mergeCell ref="B219:B221"/>
    <mergeCell ref="B214:H214"/>
    <mergeCell ref="A222:A224"/>
    <mergeCell ref="B222:B224"/>
    <mergeCell ref="A228:A230"/>
    <mergeCell ref="B228:B230"/>
    <mergeCell ref="A231:A233"/>
    <mergeCell ref="B231:B233"/>
    <mergeCell ref="A225:A227"/>
    <mergeCell ref="B225:B227"/>
    <mergeCell ref="B331:B332"/>
    <mergeCell ref="A250:A252"/>
    <mergeCell ref="B250:B252"/>
    <mergeCell ref="A253:A256"/>
    <mergeCell ref="B253:B256"/>
    <mergeCell ref="A246:A248"/>
    <mergeCell ref="B246:B248"/>
    <mergeCell ref="B325:O325"/>
    <mergeCell ref="B291:O291"/>
    <mergeCell ref="B298:O298"/>
    <mergeCell ref="A242:A244"/>
    <mergeCell ref="A333:B335"/>
    <mergeCell ref="A273:A274"/>
    <mergeCell ref="A275:A277"/>
    <mergeCell ref="B275:B277"/>
    <mergeCell ref="A282:A283"/>
    <mergeCell ref="B282:B283"/>
    <mergeCell ref="B281:I281"/>
    <mergeCell ref="A331:A332"/>
    <mergeCell ref="A328:O328"/>
    <mergeCell ref="A234:A239"/>
    <mergeCell ref="B234:B239"/>
    <mergeCell ref="B289:O289"/>
    <mergeCell ref="B72:B73"/>
    <mergeCell ref="B126:G126"/>
    <mergeCell ref="I74:I81"/>
    <mergeCell ref="A284:A285"/>
    <mergeCell ref="B284:B285"/>
    <mergeCell ref="A261:A265"/>
    <mergeCell ref="A267:A268"/>
    <mergeCell ref="M246:M248"/>
    <mergeCell ref="N246:N248"/>
    <mergeCell ref="B279:J279"/>
    <mergeCell ref="I246:I248"/>
    <mergeCell ref="N225:N227"/>
    <mergeCell ref="J225:J227"/>
    <mergeCell ref="K225:K227"/>
    <mergeCell ref="I225:I227"/>
    <mergeCell ref="L225:L227"/>
    <mergeCell ref="B259:J259"/>
    <mergeCell ref="B242:B244"/>
    <mergeCell ref="N309:N310"/>
    <mergeCell ref="L204:L207"/>
    <mergeCell ref="M204:M207"/>
    <mergeCell ref="N204:N207"/>
    <mergeCell ref="B278:H278"/>
    <mergeCell ref="B245:J245"/>
    <mergeCell ref="H225:H227"/>
    <mergeCell ref="J204:J207"/>
    <mergeCell ref="B309:B310"/>
    <mergeCell ref="J246:J248"/>
    <mergeCell ref="L309:L310"/>
    <mergeCell ref="O246:O248"/>
    <mergeCell ref="H246:H248"/>
    <mergeCell ref="L246:L248"/>
    <mergeCell ref="K246:K248"/>
    <mergeCell ref="M309:M310"/>
    <mergeCell ref="B257:J257"/>
    <mergeCell ref="B280:I280"/>
    <mergeCell ref="B292:O292"/>
    <mergeCell ref="B322:O322"/>
    <mergeCell ref="B286:B287"/>
    <mergeCell ref="O309:O310"/>
    <mergeCell ref="B317:O317"/>
    <mergeCell ref="B288:O288"/>
    <mergeCell ref="B306:O306"/>
    <mergeCell ref="O159:O160"/>
    <mergeCell ref="A309:A310"/>
    <mergeCell ref="H309:H310"/>
    <mergeCell ref="I309:I310"/>
    <mergeCell ref="J309:J310"/>
    <mergeCell ref="K309:K310"/>
    <mergeCell ref="B260:I260"/>
    <mergeCell ref="A286:A287"/>
    <mergeCell ref="A270:A271"/>
    <mergeCell ref="B290:O290"/>
  </mergeCells>
  <printOptions horizontalCentered="1"/>
  <pageMargins left="0.3937007874015748" right="0.3937007874015748" top="0.7874015748031497" bottom="0.3937007874015748" header="0.31496062992125984" footer="0.31496062992125984"/>
  <pageSetup fitToHeight="0" fitToWidth="1" horizontalDpi="600" verticalDpi="600" orientation="landscape" paperSize="9" scale="4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2006-09-28T05:33:49Z</dcterms:created>
  <dcterms:modified xsi:type="dcterms:W3CDTF">2021-09-14T08:00:47Z</dcterms:modified>
  <cp:category/>
  <cp:version/>
  <cp:contentType/>
  <cp:contentStatus/>
</cp:coreProperties>
</file>