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00" tabRatio="599"/>
  </bookViews>
  <sheets>
    <sheet name="Отчет" sheetId="1" r:id="rId1"/>
  </sheets>
  <definedNames>
    <definedName name="_xlnm._FilterDatabase" localSheetId="0" hidden="1">Отчет!$A$9:$O$342</definedName>
    <definedName name="_xlnm.Print_Titles" localSheetId="0">Отчет!$9:$12</definedName>
    <definedName name="_xlnm.Print_Area" localSheetId="0">Отчет!$A$1:$O$342</definedName>
  </definedNames>
  <calcPr calcId="162913"/>
</workbook>
</file>

<file path=xl/calcChain.xml><?xml version="1.0" encoding="utf-8"?>
<calcChain xmlns="http://schemas.openxmlformats.org/spreadsheetml/2006/main">
  <c r="G165" i="1" l="1"/>
  <c r="G318" i="1"/>
  <c r="G338" i="1"/>
  <c r="G339" i="1"/>
  <c r="G319" i="1"/>
  <c r="G320" i="1"/>
  <c r="G300" i="1"/>
  <c r="G301" i="1"/>
  <c r="G299" i="1"/>
  <c r="E337" i="1" l="1"/>
  <c r="F210" i="1"/>
  <c r="F209" i="1"/>
  <c r="E210" i="1"/>
  <c r="E209" i="1"/>
  <c r="D210" i="1" l="1"/>
  <c r="D209" i="1"/>
  <c r="F145" i="1"/>
  <c r="E145" i="1"/>
  <c r="D145" i="1"/>
  <c r="F101" i="1"/>
  <c r="D101" i="1"/>
  <c r="F56" i="1"/>
  <c r="E57" i="1"/>
  <c r="E56" i="1"/>
  <c r="D56" i="1"/>
  <c r="D54" i="1" l="1"/>
  <c r="D53" i="1"/>
  <c r="D57" i="1" s="1"/>
  <c r="G139" i="1" l="1"/>
  <c r="G138" i="1"/>
  <c r="G128" i="1"/>
  <c r="G123" i="1"/>
  <c r="G178" i="1" l="1"/>
  <c r="G185" i="1"/>
  <c r="F57" i="1" l="1"/>
  <c r="E338" i="1"/>
  <c r="F277" i="1"/>
  <c r="E277" i="1"/>
  <c r="D277" i="1"/>
  <c r="G273" i="1"/>
  <c r="G274" i="1"/>
  <c r="F146" i="1" l="1"/>
  <c r="E81" i="1"/>
  <c r="E80" i="1"/>
  <c r="E79" i="1"/>
  <c r="E101" i="1" l="1"/>
  <c r="D320" i="1"/>
  <c r="F265" i="1"/>
  <c r="E265" i="1"/>
  <c r="F245" i="1"/>
  <c r="E245" i="1"/>
  <c r="G272" i="1"/>
  <c r="G271" i="1"/>
  <c r="F278" i="1"/>
  <c r="E278" i="1"/>
  <c r="E146" i="1" l="1"/>
  <c r="E147" i="1" s="1"/>
  <c r="D146" i="1"/>
  <c r="E125" i="1"/>
  <c r="G125" i="1" s="1"/>
  <c r="D125" i="1"/>
  <c r="G120" i="1"/>
  <c r="G121" i="1"/>
  <c r="G124" i="1"/>
  <c r="E122" i="1"/>
  <c r="G122" i="1" s="1"/>
  <c r="D122" i="1"/>
  <c r="F95" i="1" l="1"/>
  <c r="E58" i="1" l="1"/>
  <c r="F58" i="1" l="1"/>
  <c r="D278" i="1" l="1"/>
  <c r="F187" i="1" l="1"/>
  <c r="F147" i="1" l="1"/>
  <c r="E102" i="1" l="1"/>
  <c r="F102" i="1"/>
  <c r="D102" i="1"/>
  <c r="F103" i="1" l="1"/>
  <c r="E103" i="1"/>
  <c r="E234" i="1"/>
  <c r="F234" i="1"/>
  <c r="D234" i="1"/>
  <c r="E218" i="1"/>
  <c r="F218" i="1"/>
  <c r="D218" i="1"/>
  <c r="E341" i="1" l="1"/>
  <c r="F338" i="1"/>
  <c r="F341" i="1" s="1"/>
  <c r="D338" i="1"/>
  <c r="E339" i="1"/>
  <c r="F337" i="1"/>
  <c r="D337" i="1"/>
  <c r="E301" i="1"/>
  <c r="F301" i="1"/>
  <c r="D301" i="1"/>
  <c r="E328" i="1"/>
  <c r="F328" i="1"/>
  <c r="D328" i="1"/>
  <c r="G326" i="1"/>
  <c r="G327" i="1"/>
  <c r="E320" i="1"/>
  <c r="F320" i="1"/>
  <c r="D265" i="1"/>
  <c r="G263" i="1"/>
  <c r="G264" i="1"/>
  <c r="F339" i="1" l="1"/>
  <c r="D339" i="1"/>
  <c r="G328" i="1"/>
  <c r="G337" i="1"/>
  <c r="G143" i="1" l="1"/>
  <c r="G144" i="1"/>
  <c r="E142" i="1"/>
  <c r="F142" i="1"/>
  <c r="D142" i="1"/>
  <c r="G140" i="1"/>
  <c r="G141" i="1"/>
  <c r="G108" i="1"/>
  <c r="G119" i="1"/>
  <c r="G127" i="1"/>
  <c r="E95" i="1"/>
  <c r="D95" i="1"/>
  <c r="G94" i="1"/>
  <c r="E45" i="1"/>
  <c r="D45" i="1"/>
  <c r="G35" i="1"/>
  <c r="G36" i="1"/>
  <c r="G142" i="1" l="1"/>
  <c r="G18" i="1"/>
  <c r="G19" i="1"/>
  <c r="G20" i="1"/>
  <c r="G21" i="1"/>
  <c r="G22" i="1"/>
  <c r="G23" i="1"/>
  <c r="G24" i="1"/>
  <c r="G25" i="1"/>
  <c r="G26" i="1"/>
  <c r="G27" i="1"/>
  <c r="G28" i="1"/>
  <c r="G29" i="1"/>
  <c r="G30" i="1"/>
  <c r="G32" i="1"/>
  <c r="G33" i="1"/>
  <c r="G34" i="1"/>
  <c r="G37" i="1"/>
  <c r="G38" i="1"/>
  <c r="G39" i="1"/>
  <c r="G40" i="1"/>
  <c r="G43" i="1"/>
  <c r="G44" i="1"/>
  <c r="G45" i="1"/>
  <c r="G46" i="1"/>
  <c r="G47" i="1"/>
  <c r="G48" i="1"/>
  <c r="G49" i="1"/>
  <c r="G50" i="1"/>
  <c r="G51" i="1"/>
  <c r="G41" i="1"/>
  <c r="G42" i="1"/>
  <c r="G216" i="1" l="1"/>
  <c r="G217" i="1"/>
  <c r="G218" i="1" l="1"/>
  <c r="G275" i="1"/>
  <c r="G133" i="1"/>
  <c r="G136" i="1"/>
  <c r="G175" i="1"/>
  <c r="G80" i="1"/>
  <c r="G78" i="1"/>
  <c r="G76" i="1"/>
  <c r="E244" i="1"/>
  <c r="F244" i="1"/>
  <c r="D245" i="1"/>
  <c r="D341" i="1" s="1"/>
  <c r="D244" i="1"/>
  <c r="D340" i="1" s="1"/>
  <c r="G164" i="1"/>
  <c r="G95" i="1"/>
  <c r="G93" i="1"/>
  <c r="G88" i="1"/>
  <c r="G53" i="1"/>
  <c r="G189" i="1"/>
  <c r="G92" i="1"/>
  <c r="G208" i="1"/>
  <c r="G207" i="1"/>
  <c r="G184" i="1"/>
  <c r="G183" i="1"/>
  <c r="G182" i="1"/>
  <c r="G187" i="1"/>
  <c r="G186" i="1"/>
  <c r="G181" i="1"/>
  <c r="G169" i="1"/>
  <c r="G168" i="1"/>
  <c r="G194" i="1"/>
  <c r="G167" i="1"/>
  <c r="G166" i="1"/>
  <c r="G191" i="1"/>
  <c r="G176" i="1"/>
  <c r="G97" i="1"/>
  <c r="G98" i="1"/>
  <c r="D266" i="1"/>
  <c r="G91" i="1"/>
  <c r="G82" i="1"/>
  <c r="G89" i="1"/>
  <c r="G81" i="1"/>
  <c r="G79" i="1"/>
  <c r="G77" i="1"/>
  <c r="G75" i="1"/>
  <c r="G87" i="1"/>
  <c r="G90" i="1"/>
  <c r="G193" i="1"/>
  <c r="G188" i="1"/>
  <c r="G190" i="1"/>
  <c r="G162" i="1"/>
  <c r="G54" i="1"/>
  <c r="G100" i="1"/>
  <c r="G86" i="1"/>
  <c r="E266" i="1"/>
  <c r="F266" i="1"/>
  <c r="G261" i="1"/>
  <c r="G257" i="1"/>
  <c r="G233" i="1"/>
  <c r="G232" i="1"/>
  <c r="G177" i="1"/>
  <c r="G156" i="1"/>
  <c r="G158" i="1"/>
  <c r="G170" i="1"/>
  <c r="G152" i="1"/>
  <c r="G99" i="1"/>
  <c r="G85" i="1"/>
  <c r="G83" i="1"/>
  <c r="G69" i="1"/>
  <c r="G65" i="1"/>
  <c r="G67" i="1"/>
  <c r="G172" i="1"/>
  <c r="G160" i="1"/>
  <c r="G154" i="1"/>
  <c r="G73" i="1"/>
  <c r="G71" i="1"/>
  <c r="G63" i="1"/>
  <c r="G180" i="1"/>
  <c r="F246" i="1" l="1"/>
  <c r="F340" i="1"/>
  <c r="E246" i="1"/>
  <c r="E340" i="1"/>
  <c r="E342" i="1" s="1"/>
  <c r="G266" i="1"/>
  <c r="D147" i="1"/>
  <c r="G137" i="1"/>
  <c r="G134" i="1"/>
  <c r="D211" i="1"/>
  <c r="G72" i="1"/>
  <c r="G84" i="1"/>
  <c r="G146" i="1"/>
  <c r="G278" i="1"/>
  <c r="E211" i="1"/>
  <c r="G245" i="1"/>
  <c r="G57" i="1"/>
  <c r="G209" i="1"/>
  <c r="G68" i="1"/>
  <c r="G153" i="1"/>
  <c r="G244" i="1"/>
  <c r="G56" i="1"/>
  <c r="G173" i="1"/>
  <c r="G102" i="1"/>
  <c r="G171" i="1"/>
  <c r="G161" i="1"/>
  <c r="G258" i="1"/>
  <c r="G74" i="1"/>
  <c r="G159" i="1"/>
  <c r="D246" i="1"/>
  <c r="G155" i="1"/>
  <c r="D58" i="1"/>
  <c r="G210" i="1"/>
  <c r="G66" i="1"/>
  <c r="G64" i="1"/>
  <c r="G262" i="1"/>
  <c r="G70" i="1"/>
  <c r="G157" i="1"/>
  <c r="G277" i="1"/>
  <c r="G163" i="1"/>
  <c r="G234" i="1"/>
  <c r="G276" i="1"/>
  <c r="F211" i="1"/>
  <c r="D103" i="1"/>
  <c r="G265" i="1"/>
  <c r="G145" i="1"/>
  <c r="G101" i="1"/>
  <c r="G103" i="1" l="1"/>
  <c r="D342" i="1"/>
  <c r="G341" i="1"/>
  <c r="G147" i="1"/>
  <c r="G246" i="1"/>
  <c r="G340" i="1"/>
  <c r="F342" i="1"/>
  <c r="G342" i="1" s="1"/>
  <c r="G211" i="1"/>
  <c r="G58" i="1"/>
</calcChain>
</file>

<file path=xl/sharedStrings.xml><?xml version="1.0" encoding="utf-8"?>
<sst xmlns="http://schemas.openxmlformats.org/spreadsheetml/2006/main" count="1211" uniqueCount="571">
  <si>
    <t>Наименование отчитывающейся организации</t>
  </si>
  <si>
    <t xml:space="preserve">   </t>
  </si>
  <si>
    <t>план</t>
  </si>
  <si>
    <t xml:space="preserve">факт </t>
  </si>
  <si>
    <t>факт</t>
  </si>
  <si>
    <t>Значение индикатора</t>
  </si>
  <si>
    <t xml:space="preserve"> N п/п</t>
  </si>
  <si>
    <t>предыдущий год</t>
  </si>
  <si>
    <t xml:space="preserve"> текущий год</t>
  </si>
  <si>
    <t xml:space="preserve">14. </t>
  </si>
  <si>
    <t>12.</t>
  </si>
  <si>
    <t>11.</t>
  </si>
  <si>
    <t xml:space="preserve">10. </t>
  </si>
  <si>
    <t xml:space="preserve">9. </t>
  </si>
  <si>
    <t xml:space="preserve">8.     </t>
  </si>
  <si>
    <t xml:space="preserve">3.     </t>
  </si>
  <si>
    <t xml:space="preserve">2.    </t>
  </si>
  <si>
    <t xml:space="preserve">1. </t>
  </si>
  <si>
    <t xml:space="preserve">4.   </t>
  </si>
  <si>
    <t>5.</t>
  </si>
  <si>
    <t xml:space="preserve">6.  </t>
  </si>
  <si>
    <t>13.</t>
  </si>
  <si>
    <t>7.</t>
  </si>
  <si>
    <t>Министерство труда, занятости и социальной защиты Республики Татарстан</t>
  </si>
  <si>
    <t>Наименование государственной программы,  период реализации</t>
  </si>
  <si>
    <t>Наименование   нормативного   правового акта об утверждении государственной программы</t>
  </si>
  <si>
    <t>Наименование индикатора, единица измерения</t>
  </si>
  <si>
    <t xml:space="preserve">план на следующий год  </t>
  </si>
  <si>
    <t xml:space="preserve">процент выполнения </t>
  </si>
  <si>
    <t>Наименование подпрограммы (раздела, мероприятия)</t>
  </si>
  <si>
    <t>Источник финансирования (в том числе бюджет Российской Федерации, бюджет Республики Татарстан, местный бюджет, внебюджетные источники)</t>
  </si>
  <si>
    <t>Плановые объемы финансирования на отчетный год &lt;*&gt;, тыс. рублей</t>
  </si>
  <si>
    <t>Объемы финансирования на отчетный год, в соответствии с лимитами бюджетных обязательств и средствами из внебюджетных источников &lt;**&gt;, тыс. рублей</t>
  </si>
  <si>
    <t>Процент исполнения</t>
  </si>
  <si>
    <t>Исполнено с начала года &lt;***&gt;, тыс. рублей</t>
  </si>
  <si>
    <t>1</t>
  </si>
  <si>
    <t>Цель государственной программы - Создание эффективной адресной системы социальной поддержки и предоставление социальных услуг, а также повышение качества жизни отдельных категорий граждан</t>
  </si>
  <si>
    <t>1.1</t>
  </si>
  <si>
    <t>Задача государственной программы - Повышение качества жизни и предоставление мер социальной поддержки отдельным категориям граждан Республики Татарстан</t>
  </si>
  <si>
    <t>1.1.1</t>
  </si>
  <si>
    <t>1.1.1.1</t>
  </si>
  <si>
    <t>Цель подпрограммы - Повышение качества жизни и обеспечение прав на меры социальной поддержки отдельных категорий граждан Республики Татарстан</t>
  </si>
  <si>
    <t>1.1.1.1.1</t>
  </si>
  <si>
    <t xml:space="preserve">Задача подпрограммы - Предоставление мер социальной поддержки отдельным категориям граждан, установленных федеральным  и республиканским законодательствами.
</t>
  </si>
  <si>
    <t>1.1.1.1.1.1</t>
  </si>
  <si>
    <t>Предоставление единовременного пособия и ежемесячных денежных компенсаций гражданам при возникновении поствакцинальных осложнений</t>
  </si>
  <si>
    <t>бюджет Российской Федерации</t>
  </si>
  <si>
    <t>1. Предоставление гражданам в полном объеме пособий и компенсаций при возникновении поствакцинальных осложнений, Процент</t>
  </si>
  <si>
    <t>Всего</t>
  </si>
  <si>
    <t>1.1.1.1.1.2</t>
  </si>
  <si>
    <t>Предоставление инвалидам компенсаций страховых премий по договорам обязательного страхования гражданской ответственyости владельцев транспортных средств</t>
  </si>
  <si>
    <t>1.1.1.1.1.3</t>
  </si>
  <si>
    <t>Предоставление субсидий-льгот на оплату жилищно-коммунальных услуг отдельным категориям граждан</t>
  </si>
  <si>
    <t>1.1.1.1.1.4</t>
  </si>
  <si>
    <t>Предоставление компенсаций расходов по проезду на транспорте к месту прохождения амбулаторного гемодиализа и обратно к месту жительства лицам, страдающим хронической почечной недостаточностью</t>
  </si>
  <si>
    <t>бюджет Республики Татарстан</t>
  </si>
  <si>
    <t>1.1.1.1.1.5</t>
  </si>
  <si>
    <t xml:space="preserve">Предоставление субсидий-льгот на оплату жилого помещения и коммунальных услуг отдельным категориям граждан, работающим и проживающим в сельской местности, рабочих поселках (поселках городского типа) </t>
  </si>
  <si>
    <t>1.1.1.1.1.6</t>
  </si>
  <si>
    <t>Предоставление ежемесячной денежной выплаты детям-инвалидам, нуждающимся в постоянном постороннем уходе</t>
  </si>
  <si>
    <t>1.1.1.1.1.7</t>
  </si>
  <si>
    <t>Оказание государственной социальной помощи отдельным категориям населения</t>
  </si>
  <si>
    <t>1.1.1.1.1.8</t>
  </si>
  <si>
    <t>0%</t>
  </si>
  <si>
    <t>1.1.1.1.1.9</t>
  </si>
  <si>
    <t>Проведение организационных и социально значимых мероприятий</t>
  </si>
  <si>
    <t>1.1.1.1.1.10</t>
  </si>
  <si>
    <t>Обеспечение жильем отдельных категорий граждан, установленных федеральными законами «О ветеранах» и «О социальной защите инвалидов в Российской Федерации»</t>
  </si>
  <si>
    <t>1.1.1.1.1.11</t>
  </si>
  <si>
    <t xml:space="preserve">Обеспечение жильем отдельных категорий граждан, установленных статьей 8.2 Закона Республики Татарстан от 8 декабря 2004 года N 63-ЗРТ "Об адресной социальной поддержке населения в Республике Татарстан"
</t>
  </si>
  <si>
    <t>1.1.1.1.1.12</t>
  </si>
  <si>
    <t>Предоставление социального пособия на погребение и возмещение расходов по гарантированному перечню услуг по погребению</t>
  </si>
  <si>
    <t>1.1.1.1.1.13</t>
  </si>
  <si>
    <t>Предоставление ежегодной  денежной  выплаты лицам, награжденным знаками «Почетный донор СССР», «Почетный донор России»</t>
  </si>
  <si>
    <t>1.1.1.1.1.14</t>
  </si>
  <si>
    <t>Обеспечение перевозки несовершеннолетних, самовольно ушедших из семей, детских домов, школ-интернатов, специальных учебно-воспитательных и иных детских учреждений</t>
  </si>
  <si>
    <t>1.1.1.1.1.15</t>
  </si>
  <si>
    <t>Предоставление компенсаций расходов по проезду на транспорте к месту лечения в государственные учреждения здравоохранения Республики Татарстан, оказывающие специализированную онкологическую помощь, и обратно к месту жительства лицам, страдающим онкологическими заболеваниями</t>
  </si>
  <si>
    <t>Выплата государственных пособий гражданам, не подлежащим обязательному социальному страхованию, на случай временной нетрудоспособности и в связи с материнством</t>
  </si>
  <si>
    <t>1.1.1.1.1.17</t>
  </si>
  <si>
    <t>Предоставление отдельных мер социальной поддержки граждан, подвергшихся воздействию радиации</t>
  </si>
  <si>
    <t>да</t>
  </si>
  <si>
    <t>1.1.1.1.2</t>
  </si>
  <si>
    <t>Задача подпрограммы - Обеспечение в период обучения питанием обучающихся в профессиональных образовательных организациях</t>
  </si>
  <si>
    <t>1.1.1.1.2.1</t>
  </si>
  <si>
    <t>Обеспечение питанием обучающихся в профессиональных образовательных организациях</t>
  </si>
  <si>
    <t>Итого по подпрограмме «Социальные выплаты»на 2014 – 2020 годы</t>
  </si>
  <si>
    <t>1.2</t>
  </si>
  <si>
    <t>Задача государственной программы - Обеспечение социальной поддержки гражданам пожилого возраста</t>
  </si>
  <si>
    <t>1.2.1</t>
  </si>
  <si>
    <t>1.2.1.1</t>
  </si>
  <si>
    <t>Цель подпрограммы - Обеспечение социальной поддержки гражданам пожилого возраста</t>
  </si>
  <si>
    <t>1.2.1.1.1</t>
  </si>
  <si>
    <t>Задача подпрограммы - Реализация мер по укреплению социальной защищенности граждан пожилого возраста</t>
  </si>
  <si>
    <t>1.2.1.1.1.1</t>
  </si>
  <si>
    <t>Предоставление мер социальной поддержки одиноким пенсионерам</t>
  </si>
  <si>
    <t>1.2.1.1.1.2</t>
  </si>
  <si>
    <t>Предоставление мер социальной поддержки ветеранам труда</t>
  </si>
  <si>
    <t>1.2.1.1.1.3</t>
  </si>
  <si>
    <t>Предоставление мер социальной поддержки труженикам тыла</t>
  </si>
  <si>
    <t>1.2.1.1.1.4</t>
  </si>
  <si>
    <t>Предоставление мер социальной поддержки реабилитированным лицам и лицам, признанным пострадавшими от политических репрессий</t>
  </si>
  <si>
    <t>1.2.1.1.1.5</t>
  </si>
  <si>
    <t>Предоставление мер социальной поддержки пенсионерам</t>
  </si>
  <si>
    <t>1.2.1.1.1.6</t>
  </si>
  <si>
    <t>Предоставление мер социальной поддержки ветеранам труда (в части расходов на зубо- и слухо-протезирование)</t>
  </si>
  <si>
    <t>1.2.1.1.1.7</t>
  </si>
  <si>
    <t>Предоставление мер социальной поддержки лицам,  награжденным государственными наградами Республики Татарстан</t>
  </si>
  <si>
    <t>1.2.1.1.1.8</t>
  </si>
  <si>
    <t xml:space="preserve">Предоставление мер социальной поддержки труженикам тыла (в части расходов на зубо- и слухопротезирование)
</t>
  </si>
  <si>
    <t>1.2.1.1.1.9</t>
  </si>
  <si>
    <t>Предоставление мер социальной поддержки реабилитированным лицам и лицам, признанным пострадавшими от политических репрессий (в части расходов на зубо- и слухо-протезирование)</t>
  </si>
  <si>
    <t>1.2.1.1.1.10</t>
  </si>
  <si>
    <t>Предоставление мер социальной поддержки  лицам, награжденным государственными наградами Республики Татарстан (в части расходов на зубо- и слухо-протезирование)</t>
  </si>
  <si>
    <t>1.2.1.1.1.11</t>
  </si>
  <si>
    <t>1.2.1.1.1.12</t>
  </si>
  <si>
    <t>Выплата доплат к государственной пенсии гражданам, имеющим особые заслуги перед Республикой Татарстан</t>
  </si>
  <si>
    <t>1.2.1.1.1.13</t>
  </si>
  <si>
    <t>Выплата единовременного поощрения в связи с выходом государственного служащего на государственную пенсию за выслугу лет</t>
  </si>
  <si>
    <t>1.2.1.1.1.14</t>
  </si>
  <si>
    <t>Выплата ежемесячного пожизненного содержания, выходного пособия, а также предоставление иных мер материального и социального обеспечения судьям Конституционного суда Республики Татарстан</t>
  </si>
  <si>
    <t>1.2.1.1.2</t>
  </si>
  <si>
    <t>Задача подпрограммы - Усиление адресности предоставления мер социальной поддержки гражданам пожилого возраста</t>
  </si>
  <si>
    <t>1.2.1.1.2.1</t>
  </si>
  <si>
    <t>Предоставление бесплатной юридической помощи</t>
  </si>
  <si>
    <t>1.2.1.1.2.2</t>
  </si>
  <si>
    <t>Иные бюджетные ассигнования (оплата судебных решений)</t>
  </si>
  <si>
    <t>Итого по подпрограмме "Повышение качества жизни граждан пожилого возраста» на 2014 – 2020 годы</t>
  </si>
  <si>
    <t>1.3</t>
  </si>
  <si>
    <t>Задача государственной программы - Повышение эффективности и качества социального обслуживания населения Республики Татарстан</t>
  </si>
  <si>
    <t>1.3.1</t>
  </si>
  <si>
    <t>1.3.1.1</t>
  </si>
  <si>
    <t>Цель подпрограммы - Повышение эффективности и качества социального обслуживания населения Республики Татарстан</t>
  </si>
  <si>
    <t>1.3.1.1.1</t>
  </si>
  <si>
    <t>Задача подпрограммы - Обеспечение повышения уровня и качества предоставления гражданам государственных социальных услуг</t>
  </si>
  <si>
    <t>1.3.1.1.1.1</t>
  </si>
  <si>
    <t>Обеспечение деятельности государственных учреждений социального обслуживания населения</t>
  </si>
  <si>
    <t>1.3.1.1.2</t>
  </si>
  <si>
    <t>1.3.1.1.2.1</t>
  </si>
  <si>
    <t>Предоставление социальных услуг негосударственными организациями</t>
  </si>
  <si>
    <t>1.3.1.1.3</t>
  </si>
  <si>
    <t>1.3.1.1.3.1</t>
  </si>
  <si>
    <t>1.3.1.1.3.2</t>
  </si>
  <si>
    <t xml:space="preserve">Предоставление дополнительных мер государственной поддержки педагогическим работникам - молодым специалистам государственных организаций социального обслуживания Республики Татарстан
</t>
  </si>
  <si>
    <t>1.3.1.1.4</t>
  </si>
  <si>
    <t>Задача подпрограммы - Укрепление материально-технической базы государственных учреждений социального обслуживания населения</t>
  </si>
  <si>
    <t>1.3.1.1.4.1</t>
  </si>
  <si>
    <t xml:space="preserve">Предоставление субсидий государственным учреждениям социального обслуживания на
совершенствование материально-технической базы, в т.ч. проведение капитального ремонта
</t>
  </si>
  <si>
    <t>1.3.1.1.4.2</t>
  </si>
  <si>
    <t>1.3.1.1.4.3</t>
  </si>
  <si>
    <t>1.4</t>
  </si>
  <si>
    <t>Задача государственной программы - Поддержка, укрепление и защита семьи и ценностей семейной жизни, повышение качества жизни семей</t>
  </si>
  <si>
    <t>1.4.1</t>
  </si>
  <si>
    <t>1.4.1.1</t>
  </si>
  <si>
    <t>Цель подпрограммы - Поддержка, укрепление и защита семьи и ценностей семейной жизни, повышение качества жизни семей</t>
  </si>
  <si>
    <t>1.4.1.1.1</t>
  </si>
  <si>
    <t>Задача подпрограммы - Развитие системы мер социальной поддержки семей</t>
  </si>
  <si>
    <t>1.4.1.1.1.1</t>
  </si>
  <si>
    <t>Предоставление единовременного пособия беременной жене военнослужащего, проходящего военную службу по призыву, а также ежемесячного пособия на  детей военнослужащих, проходящих военную службу по призыву</t>
  </si>
  <si>
    <t>1.4.1.1.1.2</t>
  </si>
  <si>
    <t>Предоставление субсидий-льгот на оплату жилья и коммунальных услуг многодетным семьям</t>
  </si>
  <si>
    <t>1.4.1.1.1.3</t>
  </si>
  <si>
    <t>Предоставление гражданам субсидий на оплату жилого помещения и коммунальных услуг</t>
  </si>
  <si>
    <t>1.4.1.1.1.4</t>
  </si>
  <si>
    <t>Предоставление ежемесячного пособия на ребенка</t>
  </si>
  <si>
    <t>1.4.1.1.1.5</t>
  </si>
  <si>
    <t>Предоставление пособий семьям, воспитывающим трех и более одновременно рожденных детей</t>
  </si>
  <si>
    <t>1.4.1.1.1.6</t>
  </si>
  <si>
    <t>Предоставление компенсации части родительской платы за присмотр и уход за ребенком в дошкольных образовательных организациях</t>
  </si>
  <si>
    <t>1.4.1.1.1.7</t>
  </si>
  <si>
    <t xml:space="preserve">Предоставление социальных выплат детям-сиротам, детям, оставшимся без попечения родителей, обучающимся в государственных профессиональных образовательных организациях и образовательных организациях высшего образования: единовременного пособия на обеспечение одеждой, обувью, мягким инвентарем и оборудованием при выпуске из государственных профессиональных образовательных организаций и образовательных организаций высшего образования; единовременного пособия при выпуске из государственных профессиональных образовательных организаций и образовательных организаций высшего образования;
ежегодного пособия на приобретение одежды,обуви, мягкого инвентаря;
ежегодного пособия на приобретение учебной литературы и письменных принадлежностей;
ежемесячного пособия на питание;
ежемесячной стипендии детям-сиротам и детям –инвалидам; ежемесячной субсидии на проезд детям-сиротам, детям, оставшимся без попечения родителей
</t>
  </si>
  <si>
    <t>1.4.1.1.2</t>
  </si>
  <si>
    <t>Задача подпрограммы - Создание условий для организации обеспечения детей первых трех лет жизни специальными продуктами детского питания по рецептам врачей</t>
  </si>
  <si>
    <t>1.4.1.1.2.1</t>
  </si>
  <si>
    <t>Безвозмездное обеспечение детей первых трех лет жизни, находящихся на искусственном и смешанном вскармливании, из семей со среднедушевым доходом, не превышающим величину прожиточного минимума на душу населения, установленного на территории Республики Татарстан,  и детей, имеющих хронические заболевания, специальными продуктами детского питания</t>
  </si>
  <si>
    <t>1.4.1.1.2.2</t>
  </si>
  <si>
    <t>Возмещение недополученных доходов сельскохозяйственным товаропроизводителям, поставляющим молоко для производства детского питания</t>
  </si>
  <si>
    <t>1.4.1.1.3</t>
  </si>
  <si>
    <t>Задача подпрограммы - Создание благоприятных условий для устройства детей-сирот и детей, оставшихся без попечения родителей, на воспитание в семью</t>
  </si>
  <si>
    <t>1.4.1.1.3.1</t>
  </si>
  <si>
    <t>Выплата единовременного пособия при всех формах устройства детей, лишенных родительского попечения, в семью</t>
  </si>
  <si>
    <t>1.4.1.1.3.2</t>
  </si>
  <si>
    <t>Выплата приемной семье на содержание подопечных детей (вознаграждение приемного родителя)</t>
  </si>
  <si>
    <t>1.4.1.1.3.3</t>
  </si>
  <si>
    <t>Выплаты приемной семье на содержание подопечных детей</t>
  </si>
  <si>
    <t>1.4.1.1.3.4</t>
  </si>
  <si>
    <t>Выплаты семьям опекунов на содержание подопечных детей</t>
  </si>
  <si>
    <t>1.4.1.1.3.5</t>
  </si>
  <si>
    <t>Подготовка лиц, желающих принять на воспитание в свою семью ребенка, оставшегося без попечения родителей</t>
  </si>
  <si>
    <t>1.4.1.1.3.6</t>
  </si>
  <si>
    <t>Реализация государственных полномочий по организации и осуществлению деятельности по опеке и попечительству</t>
  </si>
  <si>
    <t>1.4.1.1.4</t>
  </si>
  <si>
    <t>Задача подпрограммы - Повышение ценности и общественного престижа семейного образа жизни, пропаганда ответственного отцовства и материнства</t>
  </si>
  <si>
    <t>1.4.1.1.4.1</t>
  </si>
  <si>
    <t>Предоставление единовременного вознаграждения матерям, награжденным медалью «Ана-даны –Материнская слава», родителям (усыновителям),  награжденным  орденом «Родительская Слава»</t>
  </si>
  <si>
    <t>1.4.1.1.4.2</t>
  </si>
  <si>
    <t>Проведение занятий школы/клуба молодой семьи для граждан, подавших заявление на государственную реги-страцию заключения брака</t>
  </si>
  <si>
    <t>1.4.1.1.4.3</t>
  </si>
  <si>
    <t>Занятия по курсу «Семьеведение» в общеобразовательных школах по вопросам семейного права и семейных отношений для старшеклассников общеобразовательных школ</t>
  </si>
  <si>
    <t>1.4.1.1.4.4</t>
  </si>
  <si>
    <t>Ежегодное вручение медали «За любовь и верность» заслуженным семьям Татарстана</t>
  </si>
  <si>
    <t>1.4.1.1.4.5</t>
  </si>
  <si>
    <t>Торжественный прием от имени Президента Республики Татарстан Р.Н.Минниханова и его супруги Г.А.Миннихановой  в честь лучших семей Республики Та-тарстан</t>
  </si>
  <si>
    <t>1.4.1.1.4.6</t>
  </si>
  <si>
    <t>Мероприятия по проведению Всероссийского дня супружеской любви и семейного счастья «День семьи, любви и верности»</t>
  </si>
  <si>
    <t>1.4.1.1.4.7</t>
  </si>
  <si>
    <t>Мероприятия по празднованию Международного дня семьи</t>
  </si>
  <si>
    <t>1.4.1.1.4.8</t>
  </si>
  <si>
    <t>«Издание брошюры «Без бергә! Мы вместе!» в честь лучших семей Республики Татарстан</t>
  </si>
  <si>
    <t>1.4.1.1.5</t>
  </si>
  <si>
    <t>Задача подпрограммы - Профилактика семейного неблагополучия, детской безнадзорности и беспризорности</t>
  </si>
  <si>
    <t>1.4.1.1.5.1</t>
  </si>
  <si>
    <t>Ознакомление населения с перечнем гарантированных государством социальных услуг семье и детям, находящимся в трудной жизненной ситуации, в средствах массовой информации, информационных стендах учреждений, через рекламную полиграфическую продукцию</t>
  </si>
  <si>
    <t>1.4.1.1.5.2</t>
  </si>
  <si>
    <t>1.4.1.1.5.3</t>
  </si>
  <si>
    <t>Реализация технологии индивидуальной реабилитационной работы с несовершеннолетними, находящимися в социально опасном положении, и их семьями «Межведомственное социальное патронирование»</t>
  </si>
  <si>
    <t>1.5</t>
  </si>
  <si>
    <t>Задача государственной программы -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Республике Татарстан</t>
  </si>
  <si>
    <t>1.5.2</t>
  </si>
  <si>
    <t>1.5.2.1</t>
  </si>
  <si>
    <t xml:space="preserve">Цель подпрограммы -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Республике Татарстан
</t>
  </si>
  <si>
    <t>1.5.2.1.1</t>
  </si>
  <si>
    <t xml:space="preserve">Задача подпрограммы - Формирование условий для беспрепятственного доступа инвалидов и других маломобильных групп населения в сфере социальной защиты, здравоохранения, культуры, транспорта, информации и связи, физической культуры и спорта
</t>
  </si>
  <si>
    <t>1.5.2.1.1.3</t>
  </si>
  <si>
    <t xml:space="preserve">Создание условий для лиц с ограниченными возможностями здоровья и инвалидов от 6 до 18 лет для занятий физкультурой и спортом
</t>
  </si>
  <si>
    <t>1.5.2.1.1.9</t>
  </si>
  <si>
    <t>1.5.2.1.2</t>
  </si>
  <si>
    <t>1.5.2.1.2.1</t>
  </si>
  <si>
    <t xml:space="preserve">Адаптация приоритетных объектов социальной, транспортной, инженерной инфраструктуры
</t>
  </si>
  <si>
    <t>1.5.2.1.3</t>
  </si>
  <si>
    <t>1.5.2.1.3.1</t>
  </si>
  <si>
    <t xml:space="preserve">Проведение общественно-просветительских кампаний, направленных на формирование толерантного отношения к инвалидам
</t>
  </si>
  <si>
    <t>Итого по подпрограмме Доступная среда на 2016 год</t>
  </si>
  <si>
    <t>1.7</t>
  </si>
  <si>
    <t>Задача государственной программы - Обеспечение рационального использования топливно-энергетических ресурсов за счет реализации энергосберегающих мероприятий, повышения энергетической эффективности, оптимизации потребления топливно-энергетических ресурсов и снижения расходов на потребляемые энергоресурсы на основе создания организационных, экономических, научно-технических и других условий, обеспечивающих высокоэффективное использование энергоресурсов</t>
  </si>
  <si>
    <t>1.7.1</t>
  </si>
  <si>
    <t>1.7.1.1</t>
  </si>
  <si>
    <t>Цель подпрограммы - Обеспечение рационального использования топливно-энергетических ресурсов за счет реализации энергосберегающих мероприятий, повышения энергетической эффективности, оптимизации потребления топливно-энергетических ресурсов и снижения расходов на потребляемые энергоресурсы на основе создания организационных, экономических, научно-технических и других условий, обеспечивающих высокоэффективное использование энергоресурсов</t>
  </si>
  <si>
    <t>1.7.1.1.1</t>
  </si>
  <si>
    <t xml:space="preserve">Задача подпрограммы - Разработка и внедрение механизма стимулирования энергосбережения и повышения энергетической эффективности.
Разработка и внедрение механизма стимулирования энергосбережения и повышения энергетической эффективности
</t>
  </si>
  <si>
    <t>1.7.1.1.1.1</t>
  </si>
  <si>
    <t xml:space="preserve">Проведение мероприятий методического, просветительского и разъяснительного характера
</t>
  </si>
  <si>
    <t>1.7.1.1.2</t>
  </si>
  <si>
    <t xml:space="preserve">Задача подпрограммы - Оснащенность индивидуальными тепловыми пунктами с погодным регулированием температурного режима и приборами учета тепла
</t>
  </si>
  <si>
    <t>1.7.1.1.2.1</t>
  </si>
  <si>
    <t xml:space="preserve">Установка индивидуальных тепловых пунктов с погодным регулированием температурного режима и приборов учета тепла
</t>
  </si>
  <si>
    <t>1.7.1.1.3</t>
  </si>
  <si>
    <t xml:space="preserve">Задача подпрограммы - Обеспечение точности, достоверности и единства измерений и учета топливно-энергетических ресурсов
</t>
  </si>
  <si>
    <t>1.7.1.1.4</t>
  </si>
  <si>
    <t xml:space="preserve">Задача подпрограммы - Модернизирование системы освещения
</t>
  </si>
  <si>
    <t>1.7.1.1.4.1</t>
  </si>
  <si>
    <t>1.8</t>
  </si>
  <si>
    <t>Задача государственной программы - Создание комфортных и безопасных условий жизнедеятельности граждан в учреждениях социального обслуживания Республики Татарстан</t>
  </si>
  <si>
    <t>1.8.1</t>
  </si>
  <si>
    <t>1.8.1.1</t>
  </si>
  <si>
    <t>Цель подпрограммы - Создание комфортных и безопасных условий жизнедеятельности граждан в учреждениях социального обслуживания Республики Татарстан</t>
  </si>
  <si>
    <t>1.8.1.1.1</t>
  </si>
  <si>
    <t>Задача подпрограммы - Обеспечение повышения уровня и качества капитального ремонта и соблюдение в учреждениях социального обслуживания санитарно-эпидемиологических норм и требований противопожарной безопасности</t>
  </si>
  <si>
    <t>1.8.1.1.1.1</t>
  </si>
  <si>
    <t>Проведение мероприятий, предусматривающих капитальное строительство, реконструкцию и капитальный ремонт учреждений социального обслуживания населения Республики Татарстан</t>
  </si>
  <si>
    <t>1.8.1.1.1.2</t>
  </si>
  <si>
    <t xml:space="preserve">Мероприятия по модернизации, строительству и капитальному ремонту объектов социального обслуживания в рамках реализации разработанной некоммерческой организацией «Инвестиционно-венчурный фонд Республики Татарстан» Концепции развития социальных отраслей и общественной инфраструктуры Республики Татарстан на 2016 - 2020 годы
</t>
  </si>
  <si>
    <t>Итого по подпрограмме Бюджетные инвестиции и капитальный ремонт социальной и инженерной инфраструктуры в рамках Государственной программы "Социальная поддержка граждан Республики Татарстан" на 2014 - 2020 годы</t>
  </si>
  <si>
    <t>Итого по программе «Социальная поддержка граждан Республики Татарстан» на 2014 – 2020 годы</t>
  </si>
  <si>
    <t>1.2.1.1.1.17</t>
  </si>
  <si>
    <t xml:space="preserve">2. Предоставление  в полном объеме инвалидам компенсаций страховых премий по договорам обязательного страхования гражданской ответственности владельцев транспортных средств, Процент                         </t>
  </si>
  <si>
    <r>
      <t xml:space="preserve">Оказание государственной социальной помощи отдельным категориям населения   </t>
    </r>
    <r>
      <rPr>
        <sz val="9"/>
        <color indexed="10"/>
        <rFont val="Arial"/>
        <family val="2"/>
        <charset val="204"/>
      </rPr>
      <t/>
    </r>
  </si>
  <si>
    <t xml:space="preserve">Выплата пенсий за выслугу лет государственным гражданским служащим Республики Татарстан, муниципальным служащим и доплат к пенсии за выслугу лет лицам, замещавшим государственную (муниципальную) должность Республики Татарстан                                          </t>
  </si>
  <si>
    <t xml:space="preserve">Выплата доплат к государственной пенсии гражданам, имеющим особые заслуги перед Республикой Татарстан       </t>
  </si>
  <si>
    <t xml:space="preserve">Выплата единовременного поощрения в связи с выходом государственного служащего на государственную пенсию за выслугу лет    </t>
  </si>
  <si>
    <t xml:space="preserve">Выплата ежемесячного пожизненного содержания, выходного пособия, а также предоставление иных мер материального и социального обеспечения судьям Конституционного суда Республики Татарстан         </t>
  </si>
  <si>
    <t xml:space="preserve">Безвозмездное обеспечение детей первых трех лет жизни, находящихся на искусственном и смешанном вскармливании, из семей со среднедушевым доходом, не превышающим величину прожиточного минимума на душу населения, установленного на территории Республики Татарстан,  и детей, имеющих хронические заболевания, специальными продуктами детского питания </t>
  </si>
  <si>
    <t xml:space="preserve">Возмещение недополученных доходов сельскохозяйственным товаропроизводителям, поставляющим молоко для производства детского питания    </t>
  </si>
  <si>
    <t xml:space="preserve">Выплата единовременного пособия при всех формах устройства детей, лишенных родительского попечения, в семью     </t>
  </si>
  <si>
    <t xml:space="preserve">Выплата приемной семье на содержание подопечных детей (вознаграждение приемного родителя)      </t>
  </si>
  <si>
    <r>
      <t xml:space="preserve">Выплаты приемной семье на содержание подопечных детей    </t>
    </r>
    <r>
      <rPr>
        <sz val="12"/>
        <color indexed="10"/>
        <rFont val="Arial"/>
        <family val="2"/>
        <charset val="204"/>
      </rPr>
      <t/>
    </r>
  </si>
  <si>
    <t xml:space="preserve">Выплаты семьям опекунов на содержание подопечных детей      </t>
  </si>
  <si>
    <t xml:space="preserve">Подготовка лиц, желающих принять на воспитание в свою семью ребенка, оставшегося без попечения родителей    </t>
  </si>
  <si>
    <t xml:space="preserve">Реализация государственных полномочий по организации и осуществлению деятельности по опеке и попечительству    </t>
  </si>
  <si>
    <t>Проведение занятий школы/клуба молодой семьи для граждан, подавших заявление на государственную регистрацию заключения брака</t>
  </si>
  <si>
    <t>-</t>
  </si>
  <si>
    <t xml:space="preserve">Модернизация системы освещения учреждений социальной сферы                                  
</t>
  </si>
  <si>
    <t>31. Количество разработанных методических материалов (рекомендаций, пособий, проектов), единиц</t>
  </si>
  <si>
    <t>Единовременная выплата женщинам, постоянно проживающим в сельской местности, при рождении ребенка</t>
  </si>
  <si>
    <t>Осуществление ежемесячной выплаты в связи с рождением (усыновлением) первого ребенка</t>
  </si>
  <si>
    <t>Компенсация расходов на уплату взноса на капитальный ремонт жилого помещения одиноко проживающим неработающим собственникам жилых помещений, достигшим возраста семидесяти и восьмидесяти лет</t>
  </si>
  <si>
    <t>Адаптация приоритетных объектов социальной, транспортной, инженерной инфраструктуры (здравоохранение, спорт, культура, социальная защита, образование)</t>
  </si>
  <si>
    <t>1.5.2.1.1.1.</t>
  </si>
  <si>
    <t xml:space="preserve"> бюджет Российской Федерации</t>
  </si>
  <si>
    <t xml:space="preserve"> бюджет Республики Татарстан</t>
  </si>
  <si>
    <t xml:space="preserve">Капитальные вложения в объекты государственной (муниципальной) собственности
</t>
  </si>
  <si>
    <t>Предоставление выплат инвалидам компенсаций страховых премий по договорам обязательного страхования гражданской ответственности владельцев транспортных средств</t>
  </si>
  <si>
    <t>Проведение организационных и социально значимых мероприятий, в т.ч. проведение конкурсов, направленных на повышение качества предоставляемых услуг получателям социальных услуг в учреждениях социального обслуживания</t>
  </si>
  <si>
    <t>Задача подпрограммы - Развитие негосударственного сектора в сфере социального обслуживания населения</t>
  </si>
  <si>
    <t>Предоставление в безвозмездное пользование площадей негосударственным организациям для предоставления социальных услуг</t>
  </si>
  <si>
    <t>Задача подпрограммы - Совершенствование системы орлаты труда и повышение уровня оплаты труда социальных работников</t>
  </si>
  <si>
    <t>Капитальные вложения в объекты государственной (муниципальной) собственности (строительство жилого корпуса ГАУСО "Ново-Чурилинский психоневрологический интернат МТЗ и СЗ РТ" в рамках реализации федерального проекта "Старшее поколение")</t>
  </si>
  <si>
    <t>Приобретение автотранспорта для государственных комплексных центров социального обслуживания населения для обеспечения работы "мобильных бригад" в целях осуществления доставки лиц старше 65 лет, проживающих в сельской местности, в медицинские организации в Республике Татарстан (в рамках реализации федерального проекта "Старшее поколение")</t>
  </si>
  <si>
    <t>Выплата дополнительной единовременной денежной выплаты в связи с усыновлением (удочерением) ребенка-инвалида</t>
  </si>
  <si>
    <t>Внедрение сенсорных смесителей, нажимных кранов в учреждения социальной сферы</t>
  </si>
  <si>
    <t>Создание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</si>
  <si>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Развитие адаптивного спорта (мероприятия по поддержке учреждений спортивной направленности по адаптивной физической культуре и спорту)</t>
  </si>
  <si>
    <t xml:space="preserve">Задача подпрограммы -  Оценка состояния доступности приоритетных объектов и услуг и формирование нормативной правовой и методической базы по обеспечению доступности приоритетных объектов и услуг в приоритетных сферах жизнедеятельности инвалидов и других маломобильных групп населения
</t>
  </si>
  <si>
    <t xml:space="preserve">Задача подпрограммы - Формирование условий для просвещенности граждан в вопросах инвалидности и устранения отношенческих барьеров
</t>
  </si>
  <si>
    <t xml:space="preserve">Мониторинг потребности инвалидов, в т.ч. детей-инвалидов, имеющих индивидуальные программы реабилитации или абилитации инвалида, ребенка-инвалида в реабилитационных и абилитационных услугах: медицинской реабилитации или абилитации; мероприятий психолого-педагогической реабилитации или абилитации, мероприятий по общему и профессиональному образованию; социальной реабилитации или абилитации; профессиональной реабилитации или абилитации; физкультурно-оздоровительных мероприятий, занятий спортом; а также в услугах ранней помощи детей целевой группы и их семей; первичная оценка действующей региональной системы; оценка причин, препятствующих созданию механизмов осуществления комплексной реабилитации
</t>
  </si>
  <si>
    <t xml:space="preserve">Организация профессиональной ориентации учащихся образовательных организаций, проведение профориентационных консультаций с выпускниками 9 и 
11 классов, имеющими инвалидность, в целях выбора сферы деятельности (профессии) и получения профессионального образования
</t>
  </si>
  <si>
    <t>Проведение Республиканского конкурса «Лучший по профессии» среди обучающихся на уровне основного общего образования в государственных общеобразовательных организациях, в том числе с участием детей-инвалидов</t>
  </si>
  <si>
    <t>Организация сопровождаемого содействия занятости инвалидов путем предоставления субсидии на осуществление деятельности по сопровождаемому содействию занятости инвалидов организациям независимо от организационно-правовой формы и/или индивидуальным предпринимателям</t>
  </si>
  <si>
    <t>Организация профессионального обучения и дополнительного профессионального образования, профессиональной ориентации (содействие в выборе сферы деятельности (профессии), социальной адаптации на рынке труда и психологической поддержки незанятых инвалидов (повышение мотивации к труду, снижение актуальности психологических проблем, препятствующих профессиональной и социальной самореализации)</t>
  </si>
  <si>
    <t>Предоставление субсидий на возмещение части затрат на оплату труда трудоустроенных инвалидов по направлению органов службы занятости населения</t>
  </si>
  <si>
    <t>Предоставление субсидий на сохранение рабочих мест инвалидов на предприятиях, образованных общественными объединениями инвалидов, в том числе для инвалидов, нуждающихся в сопровождаемом содействии их занятости</t>
  </si>
  <si>
    <t xml:space="preserve">Мероприятия по организации информационного взаимодействия органов исполнительной власти РТ в рамках реализации системы комплексной реабилитации и абилитации инвалидов, в том числе детей-инвалидов, а также ранней помощи; оценка региональной нормативно-правовой базы; 
подготовка нормативных документов по межведомственному взаимодействию органов исполнительной власти; 
подготовка нормативно-правовых актов по созданию единой интегрированной системы комплексной реабилитации
</t>
  </si>
  <si>
    <t>Поддержание в актуальном состоянии  нормативной правовой и методической базы, направленной на создание условий по организации системы комплексной реабилитации и абилитации инвалидов, в том числе детей-инвалидов,  в т.ч. в различных сферах жизнедеятельности, по предоставлению услуг ранней помощи</t>
  </si>
  <si>
    <t>Предоставление услуг медицинской реабилитации инвалидам, детям-инвалидам ранней помощи</t>
  </si>
  <si>
    <t xml:space="preserve">Предоставление услуг по социальной реабилитации или абилитации инвалидов, в т.ч. детей-инвалидов </t>
  </si>
  <si>
    <t xml:space="preserve">Оснащение организаций, предоставляющих услуги социальной реабилитации и абилитации инвалидам, в т.ч. детей-инвалидов, а также ранней помощи, реабилитационным оборудованием </t>
  </si>
  <si>
    <t>Предоставление субсидий негосударственным поставщикам, в том числе социально ориентированным некоммерческим организациям, в целях обеспечения социальной реабилитации или абилитации инвалидов, в т.ч. детей-инвалидов, а также ранней помощи</t>
  </si>
  <si>
    <t>Предоставление образовательных услуг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образовательных программам) гражданам с ограниченными возможностями здоровья и инвалидам в целях их успешной социализации, освоения образовательных программ общего образования в форме дистанционного, специального (коррекционного) или инклюзивного образования в рамках системы дошкольного, общего, дополнительного, профессионального и послевузовского образования, в том числе инклюзивного образования</t>
  </si>
  <si>
    <t>Обучение инвалидов и членов их семей навыкам ухода, пользованию техническими средствами реабилитации, реабилитационным навыкам, а также обучение слепых инвалидов пользованию средствами коммуникации</t>
  </si>
  <si>
    <t xml:space="preserve">Реализация технологии «Домашнее визитирование» семьям с детьми с третьей степенью ограничения жизнедеятельности;
Организация оздоровления детей-инвалидов, проживающих в стационарных организациях социального обслуживания
</t>
  </si>
  <si>
    <t>Проведение инклюзивных мероприятий, направленных на социокультурную реабилитацию инвалидов, в т.ч. детей-инвалидов: показы спектаклей и концертов для детей-инвалидов; благотворительных концертов; организация социокультурного форума «Искусство добра», приуроченного к Международному Дню инвалидов</t>
  </si>
  <si>
    <t>Реализация проекта «От сердца к сердцу» с привлечением артистов, театральных коллективов к выступлениям для инвалидов, детей-инвалидов: организация благотворительных концертов, спектаклей для инвалидов, детей-инвалидов, в том числе из школ-интернатов для детей с ограниченными возможностями здоровья,  социальных приютов для детей и подростков, домов-интернатов для престарелых и инвалидов</t>
  </si>
  <si>
    <t>Предоставление библиотечно-библиографических и информационных продуктов и услуг в видах и формах, удобных для слепых и слабовидящих</t>
  </si>
  <si>
    <t>Организация киномероприятий, социальной акции «Доступное кино» с показами фильмов с тифлокомментарием для инвалидов по зрению и с субтитрами для инвалидов по слуху</t>
  </si>
  <si>
    <t>Обеспечение информационного сопровождения мероприятий по организации комплексной реабилитации и абилитации инвалидов, в том числе детей-инвалидов, ранней помощи</t>
  </si>
  <si>
    <t>Проведение экскурсий для инвалидов, в т.ч. детей-инвалидов, в государственных музеях и музеях-заповедниках</t>
  </si>
  <si>
    <t>Проведение Фестиваля самодеятельного народного творчества инвалидов по зрению ВОС «Салют Победы», Межрегионального образовательно-реабилитационного фестиваля незрячей молодежи «Мы вместе» (Казань)</t>
  </si>
  <si>
    <t>Проведение республиканского конкурса среди женщин-инвалидов «Жемчужина Татарстана» в целях популяризации активной жизненной позиции и возможности реализации творческого потенциала</t>
  </si>
  <si>
    <t>Содействие развитию трудового потенциала молодых инвалидов и проведение республиканского молодежного Фестиваля безграничных талантов</t>
  </si>
  <si>
    <t>Проведение республиканских физкультурно-оздоровительных, комплексных и всероссийских мероприятий, фестивалей, спортивных праздников, декад спорта на территории Республики Татарстан с охватом инвалидов, в том числе детей-инвалидов</t>
  </si>
  <si>
    <t>Проведение Всероссийского открытого турнира по баскетболу на колясках в целях развития и популяризации паралимпийских видов спорта, спортивного сотрудничества среди людей с инвалидностью, пропаганды адаптивного спорта и здорового образа жизни среди инвалидов и лиц с ограниченными возможностями здоровья</t>
  </si>
  <si>
    <t xml:space="preserve">Участие  получателей социальных услуг в домах-интернатах для престарелых и инвалидов, психоневрологических интернатов, детских домов-интернатов, социальных приютов в проводимых в различных сферах жизнедеятельности мероприятиях </t>
  </si>
  <si>
    <t>Обеспечение межведомственного информационного взаимодействия в рамках обеспечения комплексной реабилитации и абилитации инвалида, в том числе ребенка-инвалида, а также ранней помощи. Техническая поддержка и доработка информационных систем, приобретение неисключительных прав на использование программного обеспечения и сертификатов активации сервиса технической поддержки программного обеспечения, администрирование средств защиты информации в целях обеспечения межведомственного взаимодействия в рамках реализации программы комплексной реабилитациии и абилитации инвалида, в том числе ребенка-инвалида, а также оказания ранней помощи</t>
  </si>
  <si>
    <t>Выявление детей, нуждающихся в оказании ранней помощи, и их направление на получение услуг ранней помощи</t>
  </si>
  <si>
    <t>Проведение неонатального скрининга новорожденных и организация оказания необходимой ранней помощи</t>
  </si>
  <si>
    <t>Формирование перечня учреждений, подразделений по оказанию ранней помощи  для его внесения в единую информационную систему в целях обеспечения маршрутизации пациентов максимально приближенно к месту жительства</t>
  </si>
  <si>
    <t xml:space="preserve">Создание информационной базы по оказанию ранней помощи для межведомственного взаимодействия и организации оперативного предоставления ранней помощи детям целевой группы и их родителям </t>
  </si>
  <si>
    <t>Предоставление услуг ранней помощи детям и их семьям, реализация пилотного проекта по организации системы оказания ранней помощи на межведомственной основе, направленной на содействие физическому и психическому развитию детей, их вовлеченности в естественные жизненные ситуации, формирование позитивного взаимодействия и отношений детей и родителей, в семье в целом,  включение детей в среду сверстников и их интеграцию в общество, а также на повышение компетентности родителей и  других непосредственно ухаживающих за ребенком лиц</t>
  </si>
  <si>
    <t>Организация обучения (профессиональная переподготовка, повышение квалификации) специалистов,  предоставляющих услуги реабилитации и абилитации инвалидов, в том числе детей-инвалидов, сопровождаемого проживания, ранней помощи</t>
  </si>
  <si>
    <t>Формирование состава участников целевой группы из числа получателей социальных услуг в детских домах-интернатах для умственно отсталых детей (в возрасте от 16 до 20 лет), психоневрологических интернатах (в возрасте от 20 до 30 лет) с целью их подготовки к дальнейшему самостоятельному проживанию с сопровождением, включая занятость и/или сопровождаемое трудоустройство</t>
  </si>
  <si>
    <t xml:space="preserve">Создание тренировочных квартир для реализации пилотного проекта по сопровождаемому проживанию инвалидов на базе организаций социального обслуживания – участников проекта и их материально-техническое оснащение </t>
  </si>
  <si>
    <t xml:space="preserve">Определение направлений дневной (трудовой) занятости инвалидов в рамках реализации мероприятий дневной сопровождаемой занятости и сопровождаемого трудоустройства, в том числе организация трудовых мастерских на базе организаций социального обслуживания </t>
  </si>
  <si>
    <t>Организация работы и оборудование трудовых мастерских и проработка вопроса сбыта (реализации) продукции (товаров), планируемой к производству в трудовых мастерских</t>
  </si>
  <si>
    <t>Подбор кадров для работы по сопровождаемому проживанию инвалидов, подготовка распорядка дня, планов, программ социально-бытовой деятельности участников проекта - инвалидов в рамках сопровождаемого проживания, организации их социокультурного досуга, занятий в трудовых мастерских</t>
  </si>
  <si>
    <t>Подбор и подготовка волонтеров для сопровождения участников проекта инвалидов в рамках сопровождаемого проживания</t>
  </si>
  <si>
    <t>Подготовка информационно-методических документов и материалов, обеспечивающих внедрение практики сопровождаемого проживания</t>
  </si>
  <si>
    <t>Организация и реализация сопровождаемого проживания инвалидов в квартирах, а также привлечение родственников к формированию социально-бытовых навыков, организация сопровождаемой дневной занятости в трудовых мастерских, организация досуга участников сопровождаемого проживания навыков социально-средового взаимодействия и коммуникации (пользование мобильными телефонами, сетью «Интернет» и др.), а также мероприятия по адаптации к самостоятельной жизни)</t>
  </si>
  <si>
    <t>бюджет Российской Федераци</t>
  </si>
  <si>
    <t>всего</t>
  </si>
  <si>
    <t xml:space="preserve">бюджет Республики Татарстан </t>
  </si>
  <si>
    <r>
      <rPr>
        <sz val="11"/>
        <rFont val="Calibri"/>
        <family val="2"/>
        <charset val="204"/>
      </rPr>
      <t>≥</t>
    </r>
    <r>
      <rPr>
        <sz val="11"/>
        <rFont val="Arial"/>
        <family val="2"/>
        <charset val="204"/>
      </rPr>
      <t>0</t>
    </r>
  </si>
  <si>
    <t>Обеспечение мер социальной поддержки населения</t>
  </si>
  <si>
    <t xml:space="preserve">Предоставление средств государственным учреждениям социального обслуживания на совершенствование материально-технической базы, в т.ч. проведение капитального ремонта
</t>
  </si>
  <si>
    <t>Цель подпрограммы - Создание и развитие системы комплексной реабилитации и абилитации инвалидов, в том числе детей-инвалидов, сопровождаемого проживания инвалидов, профессионального развития и занятости, включая содействие занятости инвалидов, позволяющей повышать уровень обеспеченности инвалидов, в том числе детей-инвалидов, комплексной реабилитацией и абилитацией, в Республике Татарстан, а также оказания ранней помощи в целях профилактики инвалидизации</t>
  </si>
  <si>
    <t xml:space="preserve">Задача подпрограммы - Первоочередные задачи:
а) определение потребности инвалидов, в том числе детей-инвалидов, в реабилитационных и абилитационных услугах, услугах ранней помощи в Республике Татарстан;
б) формирование условий для повышения уровня профессионального развития и занятости, включая сопровождаемое содействие занятости, инвалидов, в том числе детей-инвалидов, в Республике Татарстан;
в) формирование и поддержание в актуальном состоянии нормативной правовой и методической базы по организации системы комплексной реабилитации и абилитации инвалидов, в том числе детей-инвалидов, а также ранней помощи в Республике Татарстан;
г) формирование условий для развития системы комплексной реабилитации и абилитации инвалидов, в том числе детей-инвалидов, а также ранней помощи в Республике Татарстан.
Дополнительная задача:
Организация межведомственного взаимодействия при реализации программы комплексной реабилитации и абилитации инвалидов, в том числе детей-инвалидов, а также ранней помощи, в Республике Татарстан
</t>
  </si>
  <si>
    <t>х</t>
  </si>
  <si>
    <t>12,6               12,1               25,6</t>
  </si>
  <si>
    <t>14,2                                          13,9                                           27,3</t>
  </si>
  <si>
    <t>15,8                                          14,6                                           29,1</t>
  </si>
  <si>
    <t>≥0</t>
  </si>
  <si>
    <t>индикатор рассчитывается по итогам года</t>
  </si>
  <si>
    <t>примечание</t>
  </si>
  <si>
    <t>1.2.1.1.1.18</t>
  </si>
  <si>
    <t>1.4.1.1.1.8</t>
  </si>
  <si>
    <t>1.4.1.1.1.9</t>
  </si>
  <si>
    <t>1.4.1.1.1.10</t>
  </si>
  <si>
    <t>1.4.1.1.1.11</t>
  </si>
  <si>
    <t>1.5.2.1.1.2.</t>
  </si>
  <si>
    <t>1.5.2.1.1.4</t>
  </si>
  <si>
    <t>1.7.1.1.4.2</t>
  </si>
  <si>
    <t>Задача государственной программы - Создание и развитие системы комплексной реабилитации и абилитации инвалидов, в том числе детей-инвалидов, сопровождаемого проживания инвалидов, профессионального развития и занятости, включая содействие занятости инвалидов, позволяющей повышать уровень обеспеченности инвалидов, в том числе детей-инвалидов, комплексной реабилитацией и абилитацией, в Республике Татарстан, а также оказания ранней помощи в целях профилактики инвалидизации</t>
  </si>
  <si>
    <t>1.9.</t>
  </si>
  <si>
    <t>1.9.1.</t>
  </si>
  <si>
    <t>1.9.1.1</t>
  </si>
  <si>
    <t>1.9.1.1.1</t>
  </si>
  <si>
    <t>1.9.1.1.2</t>
  </si>
  <si>
    <t>1.9.1.1.3</t>
  </si>
  <si>
    <t>1.9.1.1.4</t>
  </si>
  <si>
    <t>1.9.1.1.5</t>
  </si>
  <si>
    <t>1.9.1.1.6</t>
  </si>
  <si>
    <t>1.9.1.1.7</t>
  </si>
  <si>
    <t>1.9.1.1.8</t>
  </si>
  <si>
    <t>1.9.1.1.9</t>
  </si>
  <si>
    <t>1.9.1.1.10</t>
  </si>
  <si>
    <t>1.9.1.1.11</t>
  </si>
  <si>
    <t>1.9.1.1.12</t>
  </si>
  <si>
    <t>1.9.1.1.13</t>
  </si>
  <si>
    <t>1.9.1.1.14</t>
  </si>
  <si>
    <t>1.9.1.1.15</t>
  </si>
  <si>
    <t>1.9.1.1.16</t>
  </si>
  <si>
    <t>1.9.1.1.17</t>
  </si>
  <si>
    <t>1.9.1.1.18</t>
  </si>
  <si>
    <t>1.9.1.1.19</t>
  </si>
  <si>
    <t>1.9.1.1.20</t>
  </si>
  <si>
    <t>1.9.1.1.21</t>
  </si>
  <si>
    <t>1.9.1.1.22</t>
  </si>
  <si>
    <t>1.9.1.1.23</t>
  </si>
  <si>
    <t>1.9.1.1.24</t>
  </si>
  <si>
    <t>1.9.1.1.25</t>
  </si>
  <si>
    <t>1.9.1.1.26</t>
  </si>
  <si>
    <t>1.9.1.1.27</t>
  </si>
  <si>
    <t>1.9.1.1.28</t>
  </si>
  <si>
    <t>1.9.1.1.29</t>
  </si>
  <si>
    <t>1.9.1.1.30</t>
  </si>
  <si>
    <t>1.9.1.1.31</t>
  </si>
  <si>
    <t>1.9.1.1.32</t>
  </si>
  <si>
    <t>1.9.1.1.33</t>
  </si>
  <si>
    <t>1.9.1.1.34</t>
  </si>
  <si>
    <t>1.9.1.1.35</t>
  </si>
  <si>
    <t>1.9.1.1.36</t>
  </si>
  <si>
    <t>1.9.1.1.37</t>
  </si>
  <si>
    <t>1.9.1.1.38</t>
  </si>
  <si>
    <t>1.9.1.1.39</t>
  </si>
  <si>
    <t>1.9.1.1.40</t>
  </si>
  <si>
    <t>1.9.1.1.41</t>
  </si>
  <si>
    <t>1.9.1.1.42</t>
  </si>
  <si>
    <t>1.9.1.1.43</t>
  </si>
  <si>
    <t>48. Предоставление в полном объеме пособий семьям, воспитывающим трех и более одновременно рожденных детей, Процент</t>
  </si>
  <si>
    <t>56. Удельный вес детей первых трех лет жизни из семей со среднедушевым доходом, не превышающим величину прожиточного минимума на душу населения, установленного на территории Республики Татарстан, получивших специальные продукты детского питания на безвозмездной основе, %</t>
  </si>
  <si>
    <t>57. Удельный вес детей первых трех лет жизни, имеющих хронические заболевания, получивших специальные продукты детского питания по рецептам врачей на безвозмездной основе, %</t>
  </si>
  <si>
    <t>58. Возмещение разницы между рыночной и фиксированной ценами на молоко, используемого для производства детского питания в полном объеме, Процент</t>
  </si>
  <si>
    <t>59. Предоставление в полном объеме единовременного пособия при всех формах устройства детей, лишенных родительского попечения, в семью, Процент</t>
  </si>
  <si>
    <t>60. Предоставление в полном объеме вознаграждения приемной семье на содержание подопечных детей, Процент</t>
  </si>
  <si>
    <t>61. Предоставление в полном объеме выплаты приемной семье на содержание подопечных детей, Процент</t>
  </si>
  <si>
    <t>62. Предоставление в полном объеме выплаты семьям опекунов на содержание подопечных детей, Процент</t>
  </si>
  <si>
    <t>63. Обучение лиц, желающих принять на воспитание в свою семью ребенка, оставшегося без попечения родителей, в уполномоченных организациях по 80 часовой программе, с получением удостоверения, Процент</t>
  </si>
  <si>
    <t>64. Доля детей-сирот и детей, оставшихся без попечения родителей, воспитывающихся в семьях, Процент</t>
  </si>
  <si>
    <r>
      <t xml:space="preserve">65. Предоставление единовременного вознаграждения матерям, награжденным медалью «Ана-даны –Материнская слава», родителям (усыновителям), награжденным орденом «Родительская Слава», в полном объеме, Процент  </t>
    </r>
    <r>
      <rPr>
        <sz val="12"/>
        <color indexed="10"/>
        <rFont val="Arial"/>
        <family val="2"/>
        <charset val="204"/>
      </rPr>
      <t/>
    </r>
  </si>
  <si>
    <t>66. Охват граждан, подавших заявление на государственную регистрацию заключения брака, занятиями школы/клуба молодой семьи, Процент</t>
  </si>
  <si>
    <t>67. Суммарный коэффициент рождаемости (среднее число рожденных одной женщиной), единиц</t>
  </si>
  <si>
    <t>68. Проведение занятий по курсу «Семьеведение» в общеобразовательных организациях, Текстовый</t>
  </si>
  <si>
    <t>69. Суммарный коэффициент рождаемости (среднее число рожденных одной женщиной), единиц</t>
  </si>
  <si>
    <t>70. Вручение медали «За любовь и верность» семьям Республики Татарстан, Текстовый</t>
  </si>
  <si>
    <t>71. Проведение торжественного приема
от имени Президента Республики Татарстан Р.Н.Минниханова и его супруги Г.А.Миннихановой в честь лучших семей Республики Татарстан, Текстовый</t>
  </si>
  <si>
    <t>72. Организация и проведение Всероссийского дня супружеской любви и семейного счастья «День семьи, любви и верности», Текстовый</t>
  </si>
  <si>
    <t>73. Организация и проведение Международного дня семьи, Текстовый</t>
  </si>
  <si>
    <t>74. Вручение брошюры «Без бергә! Мы вместе!» лучшим семьям Республики Татарстан, Текстовый</t>
  </si>
  <si>
    <t>75.Удельный вес безнадзорных и беспризорных несовершеннолетних детей в общей численности детей в Республике Татарстан, %</t>
  </si>
  <si>
    <t>76. Доля семей с детьми, снятых с межведомственного патронажа с положительными результатами без превышения сроков реабилитации, Процент</t>
  </si>
  <si>
    <t>77. Доля приоритетных объектов транспортной инфраструктуры, доступных для инвалидов и других маломобильных групп населения, в общем количестве приоритетных объектов транспортной инфраструктуры, %</t>
  </si>
  <si>
    <t>78. Доля парка подвижного состава автомобильного и городского наземного электрического транспорта общего пользования, оборудованного для перевозки маломобильных групп населения, в парке этого подвижного состава (автобусного, трамвайного, троллейбусного), %</t>
  </si>
  <si>
    <t>79. Доля станций метро, доступных для инвалидов и других маломобильных групп населения, в общем количестве станций метро, %</t>
  </si>
  <si>
    <t>80. Доля приоритетных объектов, доступных для инвалидов и других маломобильных групп населения в сфере физической культуры и спорта, в общем количестве приоритетных объектов в сфере физической культуры и спорта, %</t>
  </si>
  <si>
    <t>81. Доля приоритетных объектов, доступных для инвалидов и других маломобильных групп населения в сфере социальной защиты, в общем количестве приоритетных объектов в сфере социальной защиты, %</t>
  </si>
  <si>
    <t>82. Доля приоритетных объектов органов службы занятости, доступных для инвалидов и других маломобильных групп населения, в общем количестве объектов органов службы занятости, %</t>
  </si>
  <si>
    <t>83. Доля приоритетных объектов, доступных для инвалидов и других маломобильных групп населения в сфере здравоохранения, в общем количестве приоритетных объектов в сфере здравоохранения, %</t>
  </si>
  <si>
    <t>84. Доля приоритетных объектов, доступных для инвалидов и других маломобильных групп населения в сфере культуры, в общем количестве приоритетных объектов в сфере культуры, %</t>
  </si>
  <si>
    <t>85. Доля дошкольных образовательных организаций, в которых создана универсальная безбарьерная среда для инклюзивного образования детей-инвалидов, в общем количестве дошкольных образовательных организаций, %</t>
  </si>
  <si>
    <t>86. Доля общеобразовательных организаций, в которых создана универсальная безбарьерная среда для инклюзивного образования детей-инвалидов, в общем количестве общеобразовательных организаций, %</t>
  </si>
  <si>
    <t>87. Доля детей-инвалидов в возрасте от 5 до 18 лет, получающих дополнительное образование, в общей численности детей-инвалидов такого возраста, %</t>
  </si>
  <si>
    <t>88. Доля детей-инвалидов, которым созданы условия для получения качественного начального общего, основного общего, среднего общего образования, в общей численности детей-инвалидов школьного возраста, %</t>
  </si>
  <si>
    <t>89. Доля детей-инвалидов в возрасте от 1,5 до 7 лет, охваченных дошкольным образованием, в общей численности детей-инвалидов такого возраста, %</t>
  </si>
  <si>
    <t>90.Доля выпускников-инвалидов 9 и 11 классов, охваченных профориентационной работой, в общей численности выпускников-инвалидов</t>
  </si>
  <si>
    <t>91. Доля образовательных организаций, в которых созданы условия для получения детьми-инвалидами качественного образования, в общем количестве образовательных организаций в субъекте Российской Федерации, %</t>
  </si>
  <si>
    <t>92. Доля лиц с ограниченными возможностями здоровья и инвалидов от 6 до 18 лет, систематически занимающихся физической культурой и спортом, в общей численности этой категории населения, %</t>
  </si>
  <si>
    <t>93. Доля доступных для инвалидов и других маломобильных групп населения приоритетных объектов социальной, транспортной, инженерной инфраструктуры в общем количестве приоритетных объектов, Процент</t>
  </si>
  <si>
    <t>94. Доля инвалидов, положительно оценивающих отношение населения к проблемам инвалидов, в общей численности опрошенных инвалидов, Процент</t>
  </si>
  <si>
    <t>95. Удельный расход электрической энергии на снабжение учреждений социальной сферы Республики Татарстан (в расчете на 1 кв. метр общей площади), кВтxч/кв. метр</t>
  </si>
  <si>
    <t>96. Удельный расход тепловой энергии на снабжение социальной сферы Республики Татарстан (в расчете на 1 кв. метр общей площади), Гкал/кв. метр</t>
  </si>
  <si>
    <t>97. Удельный расход холодной воды на снабжение учреждений социальной сферы Республики Татарстан (в расчете на 1 человека), куб. метров/человека</t>
  </si>
  <si>
    <t>98. Удельный расход горячей воды на снабжение учреждений социальной сферы Республики Татарстан (в расчете на 1 человека), куб. метров/человека</t>
  </si>
  <si>
    <t>99. Удельный расход природного газа на снабжение учреждений социальной сферы Республики Татарстан (в расчете на 1 человека), куб. метров/человека</t>
  </si>
  <si>
    <t>100. Количество установленных индивидуальных тепловых пунктов, узлов регулирования и приборов учета тепла, единиц</t>
  </si>
  <si>
    <t>101. Количество модернизированных учреждений, единиц</t>
  </si>
  <si>
    <t>102. Количество учреждений, в которых внедрены данные мероприятия, единиц</t>
  </si>
  <si>
    <t>103. Удельный вес зданий стационарных учреждений социального обслуживания граждан пожилого возраста, инвалидов (взрослых и детей), лиц без определенного места жительства и занятий, требующих реконструкции, зданий, находящихся в аварийном состоянии, ветхих зданий от общего количества зданий стационарных учреждений социального обслуживания граждан пожилого возраста, инвалидов (взрослых и детей), лиц без определенного места жительства и занятий, Процент</t>
  </si>
  <si>
    <t>104. Доля инвалидов, в отношении которых осуществлялись мероприятия по реабилитации и (или) абилитации, в общей численности инвалидов в Республике Татарстан, имеющих такие рекомендации в индивидуальной программе реабилитации или абилитации (взрослые), %</t>
  </si>
  <si>
    <t>105. Доля детей-инвалидов, в отношении которых осуществлялись мероприятия по реабилитации и (или) абилитации, в общей численности детей-инвалидов      в Республике Татарстан, имеющих такие рекомендации в индивидуальной программе реабилитации или абилитации, %</t>
  </si>
  <si>
    <t>106. Доля детей целевой группы, получивших услуги ранней помощи, в общем количестве детей Республики Татарстан, нуждающихся в получении таких услуг, %</t>
  </si>
  <si>
    <t xml:space="preserve">107. Доля выпускников-инвалидов 9 и 
11 классов, охваченных профориентационной работой, в общей численности выпускников-инвалидов в Республике Та-тарстан
</t>
  </si>
  <si>
    <t xml:space="preserve">108. Доля занятых инвалидов трудоспособного возраста в общей численности инвалидов трудоспособного возраста Республики Татарстан, %
</t>
  </si>
  <si>
    <t>109. Доля трудоустроенных инвалидов в общей численности инвалидов Республики Татарстан, нуждающихся в трудоустройстве, сведения о которых в виде выписок из индивидуальных программ реабилитации или абилитации инвалидов представлены в органы службы занятости Республики Татарстан в отчетный период, %</t>
  </si>
  <si>
    <t>110. Доля трудоустроенных инвалидов в общей численности выпускников-инвалидов профессиональных образовательных организаций, обратившихся в органы службы занятости Республики Татарстан, %</t>
  </si>
  <si>
    <t xml:space="preserve">111. Доля трудоустроенных инвалидов в общей численности граждан Республики Татарстан, впервые признанных инвалидами и обратившихся в органы службы занятости Республики Татарстан, % </t>
  </si>
  <si>
    <t>112. Доля реабилитационных организаций, подлежащих включению в систему комплексной реабилитации и абилитации инвалидов, в том числе детей-инвалидов, Республики Татарстан, в общем числе реабилитационных организаций, расположенных на территории Республики Татарстан, %</t>
  </si>
  <si>
    <t>113. Доля семей в Республике Татарстан с детьми целевой группы, включенных в программы ранней помощи, удовлетворенных качеством услуг ранней помощи, %
114. Доля специалистов в Республике Татарстан, обеспечивающих оказание реабилитационных или абилитационных мероприятий инвалидам, в том числе детям-инвалидам, а также ранней помощи, сопровождаемого проживания, прошедших обучение по программам повышения квалификации и профессиональной переподготовки специалистов, в том числе по применению методик по реабилитации и абилитации инвалидов, в том числе детей-инвалидов, а также ранней помощи, сопровождаемого проживания, в общей численности в Республике Татарстан таких специалистов, %</t>
  </si>
  <si>
    <t>115. Охват инвалидов сопровождаемым проживанием, человек</t>
  </si>
  <si>
    <t>Подпрограмма - «Энергосбережение и повышение энергетической эффективности»</t>
  </si>
  <si>
    <t>Итого по подпрограмме «Энергосбережение и повышение энергетической эффективности»</t>
  </si>
  <si>
    <t>Подпрограмма «Формирование системы комплексной реабилитации и абалитации инвалидов, в том числе детей-инвалидов» на 2019-2020 годы</t>
  </si>
  <si>
    <t>Итого по подпрограмме «Формирование системы комплексной реабилитации и абалитации инвалидов, в том числе детей-инвалидов» на 2019-2020 годы</t>
  </si>
  <si>
    <t>Подпрограмма - «Доступная среда» на 2014-2019 годы</t>
  </si>
  <si>
    <t>Итого по подпрограмме «Доступная среда» на 2014-2019 годы</t>
  </si>
  <si>
    <t>Х</t>
  </si>
  <si>
    <r>
      <t>Предоставление бесплатной юридической помощи</t>
    </r>
    <r>
      <rPr>
        <b/>
        <sz val="12"/>
        <rFont val="Arial"/>
        <family val="2"/>
        <charset val="204"/>
      </rPr>
      <t xml:space="preserve">    </t>
    </r>
    <r>
      <rPr>
        <sz val="12"/>
        <rFont val="Arial"/>
        <family val="2"/>
        <charset val="204"/>
      </rPr>
      <t xml:space="preserve"> </t>
    </r>
  </si>
  <si>
    <t>На создание системы долговременного ухода, организации деятельности мобильных бригад, служб сиделок, "Школ ухода", внедрение технологии "Санаторий на дому" (в рамках реализации федерального проекта "Старшее поколение")</t>
  </si>
  <si>
    <t>На обучение среднего медицинского персонала по специальности "Медико-социальная помощь" (для граждан пожилого и старческого возраста) и младшего медицинского персонала, нянь и социальных работников учреждений социального обслуживания основам долговременного ухода (в рамках реализации федерального проекта "Старшее поколение")</t>
  </si>
  <si>
    <t>за 9 месяцев 2019 года</t>
  </si>
  <si>
    <t>Проведение капитального ремонта учреждений социального обслуживания, оказывающих услуги гражданам пожилого возраста (в рамках реализации федерального проекта "Старшее поколение")</t>
  </si>
  <si>
    <t>На создание информационной системы долговременного ухода (в рамках реализации федерального проекта "Старшее поколение")</t>
  </si>
  <si>
    <t>ПКМ, ОБ УТВЕРЖДЕНИИ ГОСУДАРСТВЕННОЙ ПРОГРАММЫ
"СОЦИАЛЬНАЯ ПОДДЕРЖКА ГРАЖДАН РЕСПУБЛИКИ ТАТАРСТАН"
НА 2014 - 2025 ГОДЫ
 от 23.12.2013, № 1023</t>
  </si>
  <si>
    <t>Государственная программа, «Социальная поддержка граждан Республики Татарстан» на 2014 – 2025 годы»</t>
  </si>
  <si>
    <t>Отчет о реализации государственной программы «Социальная поддержка граждан Республики Татарстан» на 2014 – 2025 годы»</t>
  </si>
  <si>
    <t>Подпрограмма - «Социальные выплаты»на 2014 – 2025 годы</t>
  </si>
  <si>
    <t>3. Доля граждан, доходы которых доведены до величины прожиточного минимума и выше за счет предоставления мер социальной поддержки, в общей численности малоимущих граждан, обратившихся в органы социальной защиты, Процент</t>
  </si>
  <si>
    <t>4. Предоставление в полном объеме субсидий-льгот на оплату жилищно-коммунальных услуг гражданам, имеющим право, из числа обратившихся за их назначением, процент</t>
  </si>
  <si>
    <t>5. Предоставление в полном объеме компенсаций расходов по проезду на транспорте к месту прохождения амбулаторного гемодиализа и обратно к месту жительства лицам, страдающим хронической почечной недостаточностью, Процент</t>
  </si>
  <si>
    <t>6. Предоставление в полном объеме субсидий-льгот на оплату жилья и коммунальных услуг отдельным категориям граждан, работающим и проживающим в сельской местности, поселках городского типа, Процент</t>
  </si>
  <si>
    <t>7. Предоставление ежемесячной денежной выплаты детям-инвалидам, нуждающимся в постоянном постороннем уходе, Процент</t>
  </si>
  <si>
    <t>9. Доля получателей мер государственной социальной помощи на основе социального контракта, Процент</t>
  </si>
  <si>
    <t>8. Освоение средств бюджета Республики Татарстан, выделяемых на обеспечение санаторно-курортного лечения пенсионеров и работников бюджетных учреждений, Процент</t>
  </si>
  <si>
    <t>10. Проведение запланированных организационных и социально значимых мероприятий в полном объеме, Процент</t>
  </si>
  <si>
    <t>11. Создание общего информационного ресурса, да/нет</t>
  </si>
  <si>
    <t>12. Обеспечение финансирования представленных гражданами к оплате договоров на приобретение жилья в полном объеме, Процент</t>
  </si>
  <si>
    <t xml:space="preserve">13. Обеспечение финансирования представленных гражданами к оплате договоров на приобретение жилья в полном объеме, Процент  </t>
  </si>
  <si>
    <t>14. Предоставление социального пособия на погребение и возмещение расходов по гарантированному перечню услуг по погребению в полном объеме, Процент</t>
  </si>
  <si>
    <t>15. Предоставление ежегодной денежной выплаты лицам, награжденным знаком «Почетный донор СССР», «Почетный донор России» в полном объеме, Процент</t>
  </si>
  <si>
    <t>16. Предоставление компенсаций расходов по проезду на транспорте к месту лечения в государственные медицинские организации Республики Татарстан, оказывающие специализированную онкологическую помощь, и обратно к месту жительства лицам, страдающим онкологическими заболеваниями, в полном объеме, Процент</t>
  </si>
  <si>
    <t>17. Предоставление в полном объеме отдельных мер социальной поддержки граждан, подвергшихся воздействию радиации, Процент</t>
  </si>
  <si>
    <t>18. Предоставление в полном объеме питания обучающимся в профессиональных образовательных организациях, Процент</t>
  </si>
  <si>
    <t>19. Предоставление в полном объеме мер социальной поддержки отдельным категориям граждан, Процент</t>
  </si>
  <si>
    <t>20. Доля граждан, получивших услуги по зубопротезированию и (или) слухопротезированию, Процент</t>
  </si>
  <si>
    <t>21. Доля государственных гражданских (муниципальных) служащих, реализовавших право на получение пенсий за выслугу лет и доплат к пенсии, от числа имеющих право и заявившихся на получение, Процент</t>
  </si>
  <si>
    <t>22. Доля граждан, имеющих особые заслуги перед Республикой Татарстан, реализовавших право на получение доплат к государственной пенсии, от числа имеющих право и заявившихся на получение, Процент</t>
  </si>
  <si>
    <t xml:space="preserve">23. Доля государственных гражданских (муниципальных) служащих, получивших единовременное поощрение в связи с выходом на государственную пенсию за выслугу лет, реализовавших право на его получение, от числа имеющих право и заявившихся на получение, Процент    </t>
  </si>
  <si>
    <t>Реализация проекта "Приемная семья для пожилого человека" (в рамках реализации федерального проекта "Старшее поколение")</t>
  </si>
  <si>
    <t>24. Доля граждан, получивших ежемесячное пожизненное содержание, выходное пособие, а также иные меры материального и социального обеспечения, от числа лиц, имеющих право на их получение, Процент</t>
  </si>
  <si>
    <t>25.Создание приемных семей для дееспособных граждан пожилого возраста, признанных нуждающими в предоставлении социальных услуг в стационарной форме социального обслуживания, человек</t>
  </si>
  <si>
    <t>26. Предоставление компенсации расходов на уплату взноса на капитальный ремонт жилого помещения одиноко проживающим неработающим собственникам жилых помещений, достигшим возраста 70 и 80 лет, в полном объеме, процентов</t>
  </si>
  <si>
    <t>27. Доля граждан, реализовавших право на получение бесплатной юридической помощи, от числа имеющих право и заявившихся на ее получение, Процент</t>
  </si>
  <si>
    <t>28. Доля граждан, получивших социальные услуги в государственных организациях социального обслуживания, в общем числе граждан, имеющих право на получение социальных услуг и обратившихся за их получением в организации социального обслуживания, в том числе:, Процент</t>
  </si>
  <si>
    <t>29. Доля специалистов, прошедших повышение квалификации, от общего количества специалистов отрасли, направляемых на повышение квалификации, Процент</t>
  </si>
  <si>
    <t>30. Доля граждан, реализовавших свое право на получение мер социальной поддержки, от числа граждан, имеющих право и обратившихся за их получением, Процент</t>
  </si>
  <si>
    <t>32.Удельный вес безнадзорных  детей в общей численности детей в Республике Татарстан, %</t>
  </si>
  <si>
    <t>28.1. в стационарных учреждениях социального обслуживания для граждан пожилого возраста и инвалидов общего типа, Процент</t>
  </si>
  <si>
    <t>28.2. в стационарных учреждениях социального обслуживания для детей, Процент</t>
  </si>
  <si>
    <t>28.3. в стационарных учреждениях социального обслуживания для инвалидов психоневрологического профиля, Процент</t>
  </si>
  <si>
    <t xml:space="preserve">28.4. в учреждениях социального обслуживания для инвалидов, детей-инвалидов, Процент                       </t>
  </si>
  <si>
    <t>28.5. в учреждениях социального обслуживания, предоставляющих социальные услуги в разных формах социального обслуживания (стационарной, полустационарной, на дому), Процент</t>
  </si>
  <si>
    <t>28.6. в учреждениях социального обслуживания для лиц без определенного места жительства и занятий, Процент</t>
  </si>
  <si>
    <t xml:space="preserve">33. Доля государственных организаций социального обслуживания населения, деятельность которых не соответствует установленным критериям (стандартам), Процент  </t>
  </si>
  <si>
    <t>34. Доля граждан включенных в систему долговременного ухода от числа обратившихся, процент</t>
  </si>
  <si>
    <t xml:space="preserve">35.Количество сотрудников, прошедших курсы повышения квалификации, сотрудников, человек </t>
  </si>
  <si>
    <t>36. Удельный вес негосударственных организаций, оказывающих социальные услуги, от общего количества организаций всех форм собственности, Процент</t>
  </si>
  <si>
    <t>37.  Удельный вес граждан пожилого возраста и инвалидов (взрослых и детей), получивших услуги в негосударственных организациях социального обслуживания, в общей численности граждан пожилого возраста и инвалидов (взрослых и детей), получивших услуги в организациях социального обслуживания всех форм собственности, Процент</t>
  </si>
  <si>
    <t>Предоставление государственных социальных услуг негосударственным  и организациями гражданам пожилого возраста и инвалидам (в рамках реализации федерального проекта "Старшее поколение")</t>
  </si>
  <si>
    <t>38. Количество организаций, которым предоставлены в безвозмездное пользование площади для предоставления социальных услуг, единиц</t>
  </si>
  <si>
    <t>39. Установление дополнительных мер государственной поддержки педагогическим работникам - молодым специалистам государственных организаций социального обслуживания Республики Татарстан, принятым на работу в течение года после окончания образовательной организации высшего образования, Процент</t>
  </si>
  <si>
    <t>40. Удельный вес государственных организаций социального обслуживания, доведенных до норм СанПин, в общем количестве государственных организаций социального обслуживания, Процент</t>
  </si>
  <si>
    <t>41. Количество пилотных муниципальных районов, городских округов, в вкоторых в учреждениях социального обслуживания улучшены условия оказания социальных услуг, единиц</t>
  </si>
  <si>
    <t>42. Прирост технической готовности объекта организации социального обслуживания, %</t>
  </si>
  <si>
    <t>43. Количество мобильных бригад, которые будут созданы в результате приобретения автотранспорта, единиц</t>
  </si>
  <si>
    <t>44. Предоставление в полном объеме единовременных пособий беременным женам военнослужащих и ежемесячных пособий на детей военнослужащих, проходящих военную службу по призыву, Процент</t>
  </si>
  <si>
    <t>45. Представление в полном объеме субсидий-льгот на оплату жилищно коммунальных услуг гражданам, имеющим право из числа обратившихся за их назначением, проуент</t>
  </si>
  <si>
    <t>46. Доля семей, получивших жилищные субсидии на оплату жилого помещения и коммунальных услуг, в общем количестве семей в Республике Татарстан, Процент</t>
  </si>
  <si>
    <t>47. Предоставление ежемесячного пособия на ребенка в полном объеме, Процент</t>
  </si>
  <si>
    <t>49. Выплата государственных пособий гражданам, не подлежащим обязательному социальному страхованию на случай временной нетрудоспособности и в связи с материнством, в полном объеме, Процент</t>
  </si>
  <si>
    <t xml:space="preserve">50. Оплата расходов по перевозке несовершеннолетних, самовольно ушедших из семей, детских домов, школ-интернатов, специальных учебно-воспитательных и иных детских организаций, Процент   </t>
  </si>
  <si>
    <t>51. Предоставление единовремеменной выплаты при рождении первого (третьего) ребенка женщинам, проживающим в сельской местности в полном объеме, %</t>
  </si>
  <si>
    <t>52. Предоставление ежемесячной выплаты в связи с рождением (усыновлением) первого ребенка в полном объеме, %</t>
  </si>
  <si>
    <t>53. Предоставление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полном объеме, Процент</t>
  </si>
  <si>
    <t>54. Суммарный коэффициент рождаемости (среднее число рожденных одной женщиной), единиц</t>
  </si>
  <si>
    <t>55. Предоставление в полном объеме социальных выплат детям-сиротам, детям, оставшимся без попечения родителей, обучающимся в  государственных профессиональных образовательных организациях и образовательных организациях высшего образования, Процент</t>
  </si>
  <si>
    <t>1.1.1.1.1.16</t>
  </si>
  <si>
    <t>1.3.1.1.1.2</t>
  </si>
  <si>
    <t>1.3.1.1.1.3</t>
  </si>
  <si>
    <t>1.3.1.1.2.2</t>
  </si>
  <si>
    <t>1.3.1.1.2.3</t>
  </si>
  <si>
    <t>1.3.1.1.4.4</t>
  </si>
  <si>
    <t>1.8.1.1.1.3</t>
  </si>
  <si>
    <t>Итого по программе «Социальная поддержка граждан Республики Татарстан» на 2014 – 2025 годы</t>
  </si>
  <si>
    <t>Итого по подпрограмме «Развитие социальной и инженерной инфраструктуры в рамках государственной программы «Социальная поддержка граждан Республики Татарстан» на 2014 - 2025 годы»</t>
  </si>
  <si>
    <t>Итого по подпрограмме «Улучшение социально-экономического положения семей» на 2015 - 2025 годы</t>
  </si>
  <si>
    <t>Итого по подпрограмме «Модернизация и развитие социального обслуживания населения Республики Татарстан»  на 2014 – 2025 годы</t>
  </si>
  <si>
    <t>Итого по подпрограмме «Повышение качества жизни граждан пожилого возраста» на 2014 – 2025 годы</t>
  </si>
  <si>
    <t>Итого по подпрограмме «Социальные выплаты» на 2014 – 2025 годы</t>
  </si>
  <si>
    <t>Подпрограмма - "Повышение качества жизни граждан пожилого возраста» на 2014 – 2025 годы</t>
  </si>
  <si>
    <t>Подпрограмма - «Модернизация и развитие социального обслуживания населения Республики Татарстан»  на 2014 – 2025 годы</t>
  </si>
  <si>
    <t xml:space="preserve">Подпрограмма - «Улучшение социально-экономического положения семей» на 2015 - 2025 годы
</t>
  </si>
  <si>
    <t xml:space="preserve">Подпрограмма - «Развитие социальной и инженерной инфраструктуры в рамках государственной программы "Социальная поддержка граждан Республики Татарстан» на 2014 - 2025 годы»
</t>
  </si>
  <si>
    <t xml:space="preserve">Приобретение оборудования для отделений милосердия в стационарных учреждениях социального обслужвания в целях улучшения социальных условий проживания граждан, находящихся на постельном режиме (в рамках реализации федерального проекта "Старшее поколение")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</si>
</sst>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
    <numFmt numFmtId="165" formatCode="#,##0.0"/>
    <numFmt numFmtId="166" formatCode="0.000"/>
    <numFmt numFmtId="167" formatCode="0.0"/>
    <numFmt numFmtId="168" formatCode="0.0%"/>
    <numFmt numFmtId="169" formatCode="#,##0.00\ _₽"/>
    <numFmt numFmtId="170" formatCode="#,##0.000\ _₽"/>
  </numFmts>
  <fonts count="37" x14ac:knownFonts="1">
    <font>
      <sz val="11"/>
      <color indexed="8"/>
      <name val="Calibri"/>
      <family val="2"/>
      <charset val="204"/>
    </font>
    <font>
      <sz val="11"/>
      <name val="Arial"/>
      <family val="2"/>
      <charset val="204"/>
    </font>
    <font>
      <b/>
      <sz val="11"/>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9"/>
      <color indexed="10"/>
      <name val="Arial"/>
      <family val="2"/>
      <charset val="204"/>
    </font>
    <font>
      <sz val="12"/>
      <color indexed="10"/>
      <name val="Arial"/>
      <family val="2"/>
      <charset val="204"/>
    </font>
    <font>
      <sz val="11"/>
      <name val="Calibri"/>
      <family val="2"/>
      <charset val="204"/>
    </font>
    <font>
      <sz val="11"/>
      <color theme="1"/>
      <name val="Arial"/>
      <family val="2"/>
      <charset val="204"/>
    </font>
    <font>
      <sz val="11"/>
      <color indexed="8"/>
      <name val="Arial"/>
      <family val="2"/>
      <charset val="204"/>
    </font>
    <font>
      <b/>
      <sz val="11"/>
      <color theme="1"/>
      <name val="Arial"/>
      <family val="2"/>
      <charset val="204"/>
    </font>
    <font>
      <sz val="12"/>
      <color theme="1"/>
      <name val="Times New Roman"/>
      <family val="1"/>
      <charset val="204"/>
    </font>
    <font>
      <sz val="12"/>
      <name val="Arial"/>
      <family val="2"/>
      <charset val="204"/>
    </font>
    <font>
      <sz val="14"/>
      <name val="Arial"/>
      <family val="2"/>
      <charset val="204"/>
    </font>
    <font>
      <sz val="14"/>
      <color theme="1"/>
      <name val="Arial"/>
      <family val="2"/>
      <charset val="204"/>
    </font>
    <font>
      <b/>
      <sz val="12"/>
      <name val="Arial"/>
      <family val="2"/>
      <charset val="204"/>
    </font>
    <font>
      <sz val="12"/>
      <name val="Calibri"/>
      <family val="2"/>
      <charset val="204"/>
    </font>
    <font>
      <sz val="12"/>
      <color theme="1"/>
      <name val="Arial"/>
      <family val="2"/>
      <charset val="204"/>
    </font>
    <font>
      <b/>
      <sz val="14"/>
      <name val="Arial"/>
      <family val="2"/>
      <charset val="204"/>
    </font>
    <font>
      <b/>
      <sz val="12"/>
      <color theme="1"/>
      <name val="Arial"/>
      <family val="2"/>
      <charset val="204"/>
    </font>
    <font>
      <b/>
      <sz val="14"/>
      <color theme="1"/>
      <name val="Arial"/>
      <family val="2"/>
      <charset val="204"/>
    </font>
    <font>
      <sz val="12"/>
      <color indexed="8"/>
      <name val="Calibri"/>
      <family val="2"/>
      <charset val="204"/>
    </font>
  </fonts>
  <fills count="24">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00FFFF"/>
        <bgColor indexed="64"/>
      </patternFill>
    </fill>
    <fill>
      <patternFill patternType="solid">
        <fgColor rgb="FFBFB0EA"/>
        <bgColor indexed="64"/>
      </patternFill>
    </fill>
    <fill>
      <patternFill patternType="solid">
        <fgColor rgb="FFCCCCFF"/>
        <bgColor indexed="64"/>
      </patternFill>
    </fill>
    <fill>
      <patternFill patternType="solid">
        <fgColor rgb="FFFFFFFF"/>
        <bgColor rgb="FF000000"/>
      </patternFill>
    </fill>
    <fill>
      <patternFill patternType="solid">
        <fgColor rgb="FFD8E4BC"/>
        <bgColor rgb="FF000000"/>
      </patternFill>
    </fill>
  </fills>
  <borders count="2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5">
    <xf numFmtId="0" fontId="0" fillId="0" borderId="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4" borderId="1" applyNumberFormat="0" applyAlignment="0" applyProtection="0"/>
    <xf numFmtId="0" fontId="6" fillId="11" borderId="2" applyNumberFormat="0" applyAlignment="0" applyProtection="0"/>
    <xf numFmtId="0" fontId="7" fillId="11" borderId="1" applyNumberFormat="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12" borderId="7" applyNumberFormat="0" applyAlignment="0" applyProtection="0"/>
    <xf numFmtId="0" fontId="13" fillId="0" borderId="0" applyNumberFormat="0" applyFill="0" applyBorder="0" applyAlignment="0" applyProtection="0"/>
    <xf numFmtId="0" fontId="14" fillId="13" borderId="0" applyNumberFormat="0" applyBorder="0" applyAlignment="0" applyProtection="0"/>
    <xf numFmtId="0" fontId="15" fillId="2" borderId="0" applyNumberFormat="0" applyBorder="0" applyAlignment="0" applyProtection="0"/>
    <xf numFmtId="0" fontId="16" fillId="0" borderId="0" applyNumberFormat="0" applyFill="0" applyBorder="0" applyAlignment="0" applyProtection="0"/>
    <xf numFmtId="0" fontId="3" fillId="14" borderId="8" applyNumberFormat="0" applyFont="0" applyAlignment="0" applyProtection="0"/>
    <xf numFmtId="9" fontId="3"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cellStyleXfs>
  <cellXfs count="322">
    <xf numFmtId="0" fontId="0" fillId="0" borderId="0" xfId="0"/>
    <xf numFmtId="165" fontId="1" fillId="15" borderId="10" xfId="0" applyNumberFormat="1" applyFont="1" applyFill="1" applyBorder="1" applyAlignment="1">
      <alignment horizontal="center" vertical="top" wrapText="1"/>
    </xf>
    <xf numFmtId="4" fontId="1" fillId="15" borderId="10" xfId="0" applyNumberFormat="1" applyFont="1" applyFill="1" applyBorder="1" applyAlignment="1">
      <alignment horizontal="center" vertical="top" wrapText="1"/>
    </xf>
    <xf numFmtId="49" fontId="1" fillId="15" borderId="10" xfId="0" applyNumberFormat="1" applyFont="1" applyFill="1" applyBorder="1" applyAlignment="1">
      <alignment vertical="top" wrapText="1"/>
    </xf>
    <xf numFmtId="167" fontId="23" fillId="15" borderId="10" xfId="0" applyNumberFormat="1" applyFont="1" applyFill="1" applyBorder="1" applyAlignment="1">
      <alignment horizontal="center" vertical="top" wrapText="1"/>
    </xf>
    <xf numFmtId="166" fontId="23" fillId="15" borderId="10" xfId="0" applyNumberFormat="1" applyFont="1" applyFill="1" applyBorder="1" applyAlignment="1">
      <alignment horizontal="center" vertical="center"/>
    </xf>
    <xf numFmtId="0" fontId="23" fillId="15" borderId="10" xfId="0" applyFont="1" applyFill="1" applyBorder="1" applyAlignment="1">
      <alignment horizontal="left" vertical="top" wrapText="1"/>
    </xf>
    <xf numFmtId="0" fontId="25" fillId="15" borderId="10" xfId="0" applyFont="1" applyFill="1" applyBorder="1" applyAlignment="1">
      <alignment horizontal="center" vertical="top" wrapText="1"/>
    </xf>
    <xf numFmtId="0" fontId="23" fillId="15" borderId="10" xfId="0" applyFont="1" applyFill="1" applyBorder="1" applyAlignment="1">
      <alignment horizontal="center" vertical="top"/>
    </xf>
    <xf numFmtId="0" fontId="23" fillId="15" borderId="16" xfId="0" applyFont="1" applyFill="1" applyBorder="1" applyAlignment="1">
      <alignment vertical="top"/>
    </xf>
    <xf numFmtId="0" fontId="23" fillId="15" borderId="15" xfId="0" applyFont="1" applyFill="1" applyBorder="1" applyAlignment="1">
      <alignment vertical="top"/>
    </xf>
    <xf numFmtId="0" fontId="23" fillId="15" borderId="14" xfId="0" applyFont="1" applyFill="1" applyBorder="1" applyAlignment="1">
      <alignment horizontal="center" vertical="top"/>
    </xf>
    <xf numFmtId="0" fontId="23" fillId="15" borderId="16" xfId="0" applyFont="1" applyFill="1" applyBorder="1" applyAlignment="1">
      <alignment horizontal="center" vertical="top"/>
    </xf>
    <xf numFmtId="49" fontId="1" fillId="15" borderId="10" xfId="0" applyNumberFormat="1" applyFont="1" applyFill="1" applyBorder="1" applyAlignment="1">
      <alignment horizontal="center" vertical="top" wrapText="1"/>
    </xf>
    <xf numFmtId="0" fontId="1" fillId="15" borderId="10" xfId="0" applyNumberFormat="1" applyFont="1" applyFill="1" applyBorder="1" applyAlignment="1">
      <alignment horizontal="center" vertical="top" wrapText="1"/>
    </xf>
    <xf numFmtId="49" fontId="2" fillId="15" borderId="10" xfId="0" applyNumberFormat="1" applyFont="1" applyFill="1" applyBorder="1" applyAlignment="1">
      <alignment horizontal="center" vertical="top" wrapText="1"/>
    </xf>
    <xf numFmtId="0" fontId="1" fillId="15" borderId="10" xfId="0" applyNumberFormat="1" applyFont="1" applyFill="1" applyBorder="1" applyAlignment="1">
      <alignment horizontal="center" vertical="top" wrapText="1"/>
    </xf>
    <xf numFmtId="0" fontId="1" fillId="15" borderId="10" xfId="0" applyFont="1" applyFill="1" applyBorder="1" applyAlignment="1">
      <alignment horizontal="center" vertical="top"/>
    </xf>
    <xf numFmtId="0" fontId="1" fillId="15" borderId="0" xfId="0" applyFont="1" applyFill="1" applyAlignment="1">
      <alignment horizontal="center" vertical="top"/>
    </xf>
    <xf numFmtId="0" fontId="1" fillId="15" borderId="10" xfId="0" applyFont="1" applyFill="1" applyBorder="1" applyAlignment="1">
      <alignment horizontal="center" vertical="top" wrapText="1"/>
    </xf>
    <xf numFmtId="2" fontId="1" fillId="15" borderId="10" xfId="0" applyNumberFormat="1" applyFont="1" applyFill="1" applyBorder="1" applyAlignment="1">
      <alignment horizontal="center" vertical="top" wrapText="1"/>
    </xf>
    <xf numFmtId="167" fontId="26" fillId="15" borderId="10" xfId="0" applyNumberFormat="1" applyFont="1" applyFill="1" applyBorder="1" applyAlignment="1">
      <alignment horizontal="center" vertical="top" wrapText="1"/>
    </xf>
    <xf numFmtId="164" fontId="1" fillId="15" borderId="10" xfId="0" applyNumberFormat="1" applyFont="1" applyFill="1" applyBorder="1" applyAlignment="1">
      <alignment horizontal="center" vertical="top" wrapText="1"/>
    </xf>
    <xf numFmtId="166" fontId="1" fillId="15" borderId="10" xfId="0" applyNumberFormat="1" applyFont="1" applyFill="1" applyBorder="1" applyAlignment="1">
      <alignment horizontal="center" vertical="top" wrapText="1"/>
    </xf>
    <xf numFmtId="0" fontId="1" fillId="15" borderId="10" xfId="0" applyFont="1" applyFill="1" applyBorder="1" applyAlignment="1">
      <alignment vertical="top" wrapText="1"/>
    </xf>
    <xf numFmtId="14" fontId="1" fillId="15" borderId="0" xfId="0" applyNumberFormat="1" applyFont="1" applyFill="1" applyAlignment="1">
      <alignment horizontal="center" vertical="top"/>
    </xf>
    <xf numFmtId="0" fontId="25" fillId="15" borderId="10" xfId="0" applyFont="1" applyFill="1" applyBorder="1" applyAlignment="1">
      <alignment vertical="top" wrapText="1"/>
    </xf>
    <xf numFmtId="0" fontId="23" fillId="15" borderId="10" xfId="0" applyFont="1" applyFill="1" applyBorder="1" applyAlignment="1">
      <alignment horizontal="center"/>
    </xf>
    <xf numFmtId="49" fontId="27" fillId="15" borderId="10" xfId="0" applyNumberFormat="1" applyFont="1" applyFill="1" applyBorder="1" applyAlignment="1">
      <alignment horizontal="center" vertical="top" wrapText="1"/>
    </xf>
    <xf numFmtId="168" fontId="28" fillId="15" borderId="10" xfId="0" applyNumberFormat="1" applyFont="1" applyFill="1" applyBorder="1" applyAlignment="1">
      <alignment horizontal="center" vertical="top" wrapText="1"/>
    </xf>
    <xf numFmtId="4" fontId="28" fillId="15" borderId="10" xfId="0" applyNumberFormat="1" applyFont="1" applyFill="1" applyBorder="1" applyAlignment="1">
      <alignment horizontal="center" vertical="top" wrapText="1"/>
    </xf>
    <xf numFmtId="2" fontId="28" fillId="15" borderId="10" xfId="0" applyNumberFormat="1" applyFont="1" applyFill="1" applyBorder="1" applyAlignment="1">
      <alignment horizontal="center" vertical="top" wrapText="1"/>
    </xf>
    <xf numFmtId="0" fontId="28" fillId="15" borderId="0" xfId="0" applyFont="1" applyFill="1" applyAlignment="1">
      <alignment horizontal="center" vertical="top"/>
    </xf>
    <xf numFmtId="0" fontId="27" fillId="15" borderId="10" xfId="0" applyNumberFormat="1" applyFont="1" applyFill="1" applyBorder="1" applyAlignment="1">
      <alignment horizontal="center" vertical="top" wrapText="1"/>
    </xf>
    <xf numFmtId="0" fontId="32" fillId="15" borderId="10" xfId="0" applyFont="1" applyFill="1" applyBorder="1" applyAlignment="1">
      <alignment horizontal="center" vertical="top" wrapText="1"/>
    </xf>
    <xf numFmtId="0" fontId="33" fillId="15" borderId="10" xfId="0" applyFont="1" applyFill="1" applyBorder="1" applyAlignment="1">
      <alignment horizontal="center" vertical="top"/>
    </xf>
    <xf numFmtId="0" fontId="33" fillId="15" borderId="0" xfId="0" applyFont="1" applyFill="1" applyAlignment="1">
      <alignment horizontal="center" vertical="top"/>
    </xf>
    <xf numFmtId="4" fontId="1" fillId="15" borderId="10" xfId="0" applyNumberFormat="1" applyFont="1" applyFill="1" applyBorder="1" applyAlignment="1">
      <alignment horizontal="center" vertical="top" wrapText="1"/>
    </xf>
    <xf numFmtId="0" fontId="1" fillId="15" borderId="10" xfId="0" applyNumberFormat="1" applyFont="1" applyFill="1" applyBorder="1" applyAlignment="1">
      <alignment horizontal="center" vertical="top" wrapText="1"/>
    </xf>
    <xf numFmtId="49" fontId="27" fillId="15" borderId="10" xfId="0" applyNumberFormat="1" applyFont="1" applyFill="1" applyBorder="1" applyAlignment="1">
      <alignment horizontal="center" vertical="top" wrapText="1"/>
    </xf>
    <xf numFmtId="168" fontId="28" fillId="15" borderId="10" xfId="0" applyNumberFormat="1" applyFont="1" applyFill="1" applyBorder="1" applyAlignment="1">
      <alignment horizontal="center" vertical="top" wrapText="1"/>
    </xf>
    <xf numFmtId="49" fontId="30" fillId="16" borderId="10" xfId="0" applyNumberFormat="1" applyFont="1" applyFill="1" applyBorder="1" applyAlignment="1">
      <alignment horizontal="center" vertical="top" wrapText="1"/>
    </xf>
    <xf numFmtId="4" fontId="1" fillId="16" borderId="10" xfId="0" applyNumberFormat="1" applyFont="1" applyFill="1" applyBorder="1" applyAlignment="1">
      <alignment horizontal="center" vertical="top" wrapText="1"/>
    </xf>
    <xf numFmtId="0" fontId="1" fillId="16" borderId="10" xfId="0" applyFont="1" applyFill="1" applyBorder="1" applyAlignment="1">
      <alignment horizontal="center" vertical="top"/>
    </xf>
    <xf numFmtId="0" fontId="1" fillId="16" borderId="10" xfId="0" applyNumberFormat="1" applyFont="1" applyFill="1" applyBorder="1" applyAlignment="1">
      <alignment horizontal="center" vertical="top" wrapText="1"/>
    </xf>
    <xf numFmtId="49" fontId="27" fillId="17" borderId="10" xfId="0" applyNumberFormat="1" applyFont="1" applyFill="1" applyBorder="1" applyAlignment="1">
      <alignment horizontal="center" vertical="top" wrapText="1"/>
    </xf>
    <xf numFmtId="49" fontId="27" fillId="18" borderId="10" xfId="0" applyNumberFormat="1" applyFont="1" applyFill="1" applyBorder="1" applyAlignment="1">
      <alignment horizontal="center" vertical="top" wrapText="1"/>
    </xf>
    <xf numFmtId="49" fontId="27" fillId="18" borderId="10" xfId="0" applyNumberFormat="1" applyFont="1" applyFill="1" applyBorder="1" applyAlignment="1">
      <alignment horizontal="center" vertical="top" wrapText="1"/>
    </xf>
    <xf numFmtId="49" fontId="1" fillId="18" borderId="10" xfId="0" applyNumberFormat="1" applyFont="1" applyFill="1" applyBorder="1" applyAlignment="1">
      <alignment horizontal="center" vertical="top" wrapText="1"/>
    </xf>
    <xf numFmtId="0" fontId="1" fillId="18" borderId="10" xfId="0" applyNumberFormat="1" applyFont="1" applyFill="1" applyBorder="1" applyAlignment="1">
      <alignment horizontal="center" vertical="top" wrapText="1"/>
    </xf>
    <xf numFmtId="0" fontId="27" fillId="18" borderId="10" xfId="0" applyNumberFormat="1" applyFont="1" applyFill="1" applyBorder="1" applyAlignment="1">
      <alignment horizontal="center" vertical="top" wrapText="1"/>
    </xf>
    <xf numFmtId="0" fontId="27" fillId="18" borderId="0" xfId="0" applyFont="1" applyFill="1" applyAlignment="1">
      <alignment horizontal="center" vertical="top" wrapText="1"/>
    </xf>
    <xf numFmtId="0" fontId="32" fillId="18" borderId="10" xfId="0" applyFont="1" applyFill="1" applyBorder="1" applyAlignment="1">
      <alignment horizontal="center" vertical="top" wrapText="1"/>
    </xf>
    <xf numFmtId="49" fontId="1" fillId="17" borderId="10" xfId="0" applyNumberFormat="1" applyFont="1" applyFill="1" applyBorder="1" applyAlignment="1">
      <alignment horizontal="center" vertical="top" wrapText="1"/>
    </xf>
    <xf numFmtId="0" fontId="32" fillId="17" borderId="11" xfId="0" applyFont="1" applyFill="1" applyBorder="1" applyAlignment="1">
      <alignment horizontal="center" vertical="top" wrapText="1"/>
    </xf>
    <xf numFmtId="0" fontId="32" fillId="17" borderId="10" xfId="0" applyFont="1" applyFill="1" applyBorder="1" applyAlignment="1">
      <alignment horizontal="center" vertical="top" wrapText="1"/>
    </xf>
    <xf numFmtId="10" fontId="33" fillId="16" borderId="10" xfId="0" applyNumberFormat="1" applyFont="1" applyFill="1" applyBorder="1" applyAlignment="1">
      <alignment horizontal="center" vertical="top" wrapText="1"/>
    </xf>
    <xf numFmtId="169" fontId="28" fillId="15" borderId="10" xfId="0" applyNumberFormat="1" applyFont="1" applyFill="1" applyBorder="1" applyAlignment="1">
      <alignment horizontal="center" vertical="top"/>
    </xf>
    <xf numFmtId="169" fontId="28" fillId="15" borderId="10" xfId="0" applyNumberFormat="1" applyFont="1" applyFill="1" applyBorder="1" applyAlignment="1">
      <alignment horizontal="center" vertical="top" wrapText="1"/>
    </xf>
    <xf numFmtId="169" fontId="33" fillId="16" borderId="10" xfId="0" applyNumberFormat="1" applyFont="1" applyFill="1" applyBorder="1" applyAlignment="1">
      <alignment horizontal="center" vertical="top" wrapText="1"/>
    </xf>
    <xf numFmtId="169" fontId="29" fillId="15" borderId="10" xfId="0" applyNumberFormat="1" applyFont="1" applyFill="1" applyBorder="1" applyAlignment="1">
      <alignment horizontal="center" vertical="center"/>
    </xf>
    <xf numFmtId="169" fontId="29" fillId="15" borderId="10" xfId="0" applyNumberFormat="1" applyFont="1" applyFill="1" applyBorder="1" applyAlignment="1">
      <alignment horizontal="center" vertical="top"/>
    </xf>
    <xf numFmtId="169" fontId="28" fillId="15" borderId="0" xfId="0" applyNumberFormat="1" applyFont="1" applyFill="1" applyAlignment="1">
      <alignment horizontal="center" vertical="top"/>
    </xf>
    <xf numFmtId="0" fontId="25" fillId="16" borderId="10" xfId="0" applyFont="1" applyFill="1" applyBorder="1" applyAlignment="1">
      <alignment horizontal="center" vertical="top" wrapText="1"/>
    </xf>
    <xf numFmtId="166" fontId="25" fillId="16" borderId="10" xfId="0" applyNumberFormat="1" applyFont="1" applyFill="1" applyBorder="1" applyAlignment="1">
      <alignment horizontal="center" vertical="top" wrapText="1"/>
    </xf>
    <xf numFmtId="0" fontId="1" fillId="0" borderId="10" xfId="0" applyFont="1" applyFill="1" applyBorder="1" applyAlignment="1">
      <alignment horizontal="center" vertical="top"/>
    </xf>
    <xf numFmtId="4" fontId="1" fillId="0" borderId="10" xfId="0" applyNumberFormat="1" applyFont="1" applyFill="1" applyBorder="1" applyAlignment="1">
      <alignment horizontal="center" vertical="top" wrapText="1"/>
    </xf>
    <xf numFmtId="2" fontId="1" fillId="0" borderId="10" xfId="0" applyNumberFormat="1" applyFont="1" applyFill="1" applyBorder="1" applyAlignment="1">
      <alignment horizontal="center" vertical="top" wrapText="1"/>
    </xf>
    <xf numFmtId="49" fontId="1" fillId="0" borderId="10" xfId="0" applyNumberFormat="1" applyFont="1" applyFill="1" applyBorder="1" applyAlignment="1">
      <alignment horizontal="center" vertical="top" wrapText="1"/>
    </xf>
    <xf numFmtId="0" fontId="1" fillId="0" borderId="10" xfId="0" applyNumberFormat="1" applyFont="1" applyFill="1" applyBorder="1" applyAlignment="1">
      <alignment horizontal="center" vertical="top" wrapText="1"/>
    </xf>
    <xf numFmtId="164" fontId="1" fillId="0" borderId="10" xfId="0" applyNumberFormat="1" applyFont="1" applyFill="1" applyBorder="1" applyAlignment="1">
      <alignment horizontal="center" vertical="top" wrapText="1"/>
    </xf>
    <xf numFmtId="0" fontId="1" fillId="0" borderId="0" xfId="0" applyFont="1" applyFill="1" applyAlignment="1">
      <alignment horizontal="center" vertical="top"/>
    </xf>
    <xf numFmtId="2" fontId="25" fillId="16" borderId="10" xfId="0" applyNumberFormat="1" applyFont="1" applyFill="1" applyBorder="1" applyAlignment="1">
      <alignment horizontal="center" vertical="top" wrapText="1"/>
    </xf>
    <xf numFmtId="168" fontId="28" fillId="0" borderId="10" xfId="0" applyNumberFormat="1" applyFont="1" applyFill="1" applyBorder="1" applyAlignment="1">
      <alignment horizontal="center" vertical="top" wrapText="1"/>
    </xf>
    <xf numFmtId="0" fontId="1" fillId="15" borderId="16" xfId="0" applyFont="1" applyFill="1" applyBorder="1" applyAlignment="1">
      <alignment horizontal="center" vertical="top" wrapText="1"/>
    </xf>
    <xf numFmtId="4" fontId="1" fillId="0" borderId="10" xfId="0" applyNumberFormat="1" applyFont="1" applyFill="1" applyBorder="1" applyAlignment="1">
      <alignment horizontal="center" vertical="top" wrapText="1"/>
    </xf>
    <xf numFmtId="0" fontId="1" fillId="15" borderId="10" xfId="0" applyNumberFormat="1" applyFont="1" applyFill="1" applyBorder="1" applyAlignment="1">
      <alignment horizontal="center" vertical="top" wrapText="1"/>
    </xf>
    <xf numFmtId="4" fontId="1" fillId="15" borderId="10" xfId="0" applyNumberFormat="1" applyFont="1" applyFill="1" applyBorder="1" applyAlignment="1">
      <alignment horizontal="center" vertical="top" wrapText="1"/>
    </xf>
    <xf numFmtId="49" fontId="1" fillId="15" borderId="10" xfId="0" applyNumberFormat="1" applyFont="1" applyFill="1" applyBorder="1" applyAlignment="1">
      <alignment horizontal="center" vertical="top" wrapText="1"/>
    </xf>
    <xf numFmtId="49" fontId="27" fillId="15" borderId="10" xfId="0" applyNumberFormat="1" applyFont="1" applyFill="1" applyBorder="1" applyAlignment="1">
      <alignment horizontal="center" vertical="top" wrapText="1"/>
    </xf>
    <xf numFmtId="49" fontId="27" fillId="18" borderId="10" xfId="0" applyNumberFormat="1" applyFont="1" applyFill="1" applyBorder="1" applyAlignment="1">
      <alignment horizontal="center" vertical="top" wrapText="1"/>
    </xf>
    <xf numFmtId="169" fontId="28" fillId="15" borderId="10" xfId="0" applyNumberFormat="1" applyFont="1" applyFill="1" applyBorder="1" applyAlignment="1">
      <alignment horizontal="center" vertical="top" wrapText="1"/>
    </xf>
    <xf numFmtId="0" fontId="1" fillId="15" borderId="10" xfId="0" applyFont="1" applyFill="1" applyBorder="1" applyAlignment="1">
      <alignment horizontal="center" vertical="top" wrapText="1"/>
    </xf>
    <xf numFmtId="169" fontId="28" fillId="0" borderId="10" xfId="0" applyNumberFormat="1" applyFont="1" applyFill="1" applyBorder="1" applyAlignment="1">
      <alignment horizontal="center" vertical="top" wrapText="1"/>
    </xf>
    <xf numFmtId="0" fontId="1" fillId="0" borderId="10" xfId="0" applyFont="1" applyFill="1" applyBorder="1" applyAlignment="1">
      <alignment horizontal="center" vertical="top" wrapText="1"/>
    </xf>
    <xf numFmtId="49" fontId="30" fillId="16" borderId="10" xfId="0" applyNumberFormat="1" applyFont="1" applyFill="1" applyBorder="1" applyAlignment="1">
      <alignment horizontal="center" vertical="top" wrapText="1"/>
    </xf>
    <xf numFmtId="49" fontId="27" fillId="0" borderId="10" xfId="0" applyNumberFormat="1" applyFont="1" applyFill="1" applyBorder="1" applyAlignment="1">
      <alignment horizontal="center" vertical="top" wrapText="1"/>
    </xf>
    <xf numFmtId="10" fontId="28" fillId="0" borderId="10" xfId="0" applyNumberFormat="1" applyFont="1" applyFill="1" applyBorder="1" applyAlignment="1">
      <alignment horizontal="center" vertical="top" wrapText="1"/>
    </xf>
    <xf numFmtId="166" fontId="1" fillId="0" borderId="10" xfId="0" applyNumberFormat="1" applyFont="1" applyFill="1" applyBorder="1" applyAlignment="1">
      <alignment horizontal="center" vertical="top" wrapText="1"/>
    </xf>
    <xf numFmtId="49" fontId="2" fillId="16" borderId="10" xfId="0" applyNumberFormat="1" applyFont="1" applyFill="1" applyBorder="1" applyAlignment="1">
      <alignment horizontal="center" vertical="top" wrapText="1"/>
    </xf>
    <xf numFmtId="0" fontId="33" fillId="19" borderId="10" xfId="0" applyFont="1" applyFill="1" applyBorder="1" applyAlignment="1">
      <alignment horizontal="center" vertical="top" wrapText="1"/>
    </xf>
    <xf numFmtId="0" fontId="33" fillId="19" borderId="10" xfId="0" applyFont="1" applyFill="1" applyBorder="1" applyAlignment="1">
      <alignment horizontal="center" vertical="top"/>
    </xf>
    <xf numFmtId="165" fontId="2" fillId="16" borderId="10" xfId="0" applyNumberFormat="1" applyFont="1" applyFill="1" applyBorder="1" applyAlignment="1">
      <alignment horizontal="center" vertical="top" wrapText="1"/>
    </xf>
    <xf numFmtId="0" fontId="2" fillId="16" borderId="10" xfId="0" applyNumberFormat="1" applyFont="1" applyFill="1" applyBorder="1" applyAlignment="1">
      <alignment horizontal="center" vertical="top" wrapText="1"/>
    </xf>
    <xf numFmtId="0" fontId="34" fillId="16" borderId="10" xfId="0" applyFont="1" applyFill="1" applyBorder="1" applyAlignment="1">
      <alignment horizontal="center" vertical="top" wrapText="1"/>
    </xf>
    <xf numFmtId="169" fontId="35" fillId="16" borderId="10" xfId="0" applyNumberFormat="1" applyFont="1" applyFill="1" applyBorder="1" applyAlignment="1">
      <alignment horizontal="center" vertical="center"/>
    </xf>
    <xf numFmtId="0" fontId="34" fillId="16" borderId="10" xfId="0" applyFont="1" applyFill="1" applyBorder="1" applyAlignment="1">
      <alignment horizontal="center" vertical="center" wrapText="1"/>
    </xf>
    <xf numFmtId="4" fontId="1" fillId="0" borderId="10" xfId="0" applyNumberFormat="1" applyFont="1" applyFill="1" applyBorder="1" applyAlignment="1">
      <alignment horizontal="center" vertical="top" wrapText="1"/>
    </xf>
    <xf numFmtId="168" fontId="28" fillId="15" borderId="10" xfId="0" applyNumberFormat="1" applyFont="1" applyFill="1" applyBorder="1" applyAlignment="1">
      <alignment horizontal="center" vertical="top" wrapText="1"/>
    </xf>
    <xf numFmtId="49" fontId="27" fillId="18" borderId="10" xfId="0" applyNumberFormat="1" applyFont="1" applyFill="1" applyBorder="1" applyAlignment="1">
      <alignment horizontal="center" vertical="top" wrapText="1"/>
    </xf>
    <xf numFmtId="49" fontId="27" fillId="0" borderId="10" xfId="0" applyNumberFormat="1" applyFont="1" applyFill="1" applyBorder="1" applyAlignment="1">
      <alignment horizontal="center" vertical="top" wrapText="1"/>
    </xf>
    <xf numFmtId="0" fontId="1" fillId="0" borderId="10" xfId="0" applyFont="1" applyFill="1" applyBorder="1" applyAlignment="1">
      <alignment horizontal="center" vertical="top" wrapText="1"/>
    </xf>
    <xf numFmtId="169" fontId="28" fillId="20" borderId="0" xfId="0" applyNumberFormat="1" applyFont="1" applyFill="1" applyAlignment="1">
      <alignment horizontal="center" vertical="top"/>
    </xf>
    <xf numFmtId="0" fontId="23" fillId="15" borderId="10" xfId="0" applyNumberFormat="1" applyFont="1" applyFill="1" applyBorder="1" applyAlignment="1">
      <alignment horizontal="center" vertical="top" wrapText="1"/>
    </xf>
    <xf numFmtId="4" fontId="1" fillId="15" borderId="10" xfId="0" applyNumberFormat="1" applyFont="1" applyFill="1" applyBorder="1" applyAlignment="1">
      <alignment horizontal="center" vertical="top" wrapText="1"/>
    </xf>
    <xf numFmtId="0" fontId="1" fillId="15" borderId="10" xfId="0" applyNumberFormat="1" applyFont="1" applyFill="1" applyBorder="1" applyAlignment="1">
      <alignment horizontal="center" vertical="top" wrapText="1"/>
    </xf>
    <xf numFmtId="0" fontId="1" fillId="15" borderId="14" xfId="0" applyFont="1" applyFill="1" applyBorder="1" applyAlignment="1">
      <alignment horizontal="center" vertical="top" wrapText="1"/>
    </xf>
    <xf numFmtId="49" fontId="1" fillId="15" borderId="10" xfId="0" applyNumberFormat="1" applyFont="1" applyFill="1" applyBorder="1" applyAlignment="1">
      <alignment horizontal="center" vertical="top" wrapText="1"/>
    </xf>
    <xf numFmtId="49" fontId="27" fillId="15" borderId="14" xfId="0" applyNumberFormat="1" applyFont="1" applyFill="1" applyBorder="1" applyAlignment="1">
      <alignment horizontal="center" vertical="top" wrapText="1"/>
    </xf>
    <xf numFmtId="49" fontId="1" fillId="0" borderId="10" xfId="0" applyNumberFormat="1" applyFont="1" applyFill="1" applyBorder="1" applyAlignment="1">
      <alignment horizontal="center" vertical="top" wrapText="1"/>
    </xf>
    <xf numFmtId="49" fontId="27" fillId="15" borderId="10" xfId="0" applyNumberFormat="1" applyFont="1" applyFill="1" applyBorder="1" applyAlignment="1">
      <alignment horizontal="center" vertical="top" wrapText="1"/>
    </xf>
    <xf numFmtId="49" fontId="27" fillId="0" borderId="10" xfId="0" applyNumberFormat="1" applyFont="1" applyFill="1" applyBorder="1" applyAlignment="1">
      <alignment horizontal="center" vertical="top" wrapText="1"/>
    </xf>
    <xf numFmtId="0" fontId="1" fillId="15" borderId="10" xfId="0" applyFont="1" applyFill="1" applyBorder="1" applyAlignment="1">
      <alignment horizontal="center" vertical="top" wrapText="1"/>
    </xf>
    <xf numFmtId="169" fontId="28" fillId="0" borderId="10" xfId="0" applyNumberFormat="1" applyFont="1" applyFill="1" applyBorder="1" applyAlignment="1">
      <alignment horizontal="center" vertical="top" wrapText="1"/>
    </xf>
    <xf numFmtId="168" fontId="28" fillId="15" borderId="10" xfId="0" applyNumberFormat="1" applyFont="1" applyFill="1" applyBorder="1" applyAlignment="1">
      <alignment horizontal="center" vertical="top" wrapText="1"/>
    </xf>
    <xf numFmtId="49" fontId="27" fillId="18" borderId="10" xfId="0" applyNumberFormat="1" applyFont="1" applyFill="1" applyBorder="1" applyAlignment="1">
      <alignment horizontal="center" vertical="top" wrapText="1"/>
    </xf>
    <xf numFmtId="168" fontId="28" fillId="0" borderId="10" xfId="0" applyNumberFormat="1" applyFont="1" applyFill="1" applyBorder="1" applyAlignment="1">
      <alignment horizontal="center" vertical="top" wrapText="1"/>
    </xf>
    <xf numFmtId="0" fontId="1" fillId="0" borderId="14" xfId="0" applyFont="1" applyFill="1" applyBorder="1" applyAlignment="1">
      <alignment vertical="top" wrapText="1"/>
    </xf>
    <xf numFmtId="0" fontId="0" fillId="0" borderId="10" xfId="0" applyBorder="1" applyAlignment="1">
      <alignment horizontal="center" vertical="top" wrapText="1"/>
    </xf>
    <xf numFmtId="0" fontId="1" fillId="21" borderId="0" xfId="0" applyFont="1" applyFill="1" applyAlignment="1">
      <alignment horizontal="center" vertical="top"/>
    </xf>
    <xf numFmtId="0" fontId="1" fillId="15" borderId="10" xfId="0" applyFont="1" applyFill="1" applyBorder="1" applyAlignment="1">
      <alignment horizontal="center" vertical="top" wrapText="1"/>
    </xf>
    <xf numFmtId="49" fontId="1" fillId="0" borderId="10" xfId="0" applyNumberFormat="1" applyFont="1" applyFill="1" applyBorder="1" applyAlignment="1">
      <alignment horizontal="center" vertical="top" wrapText="1"/>
    </xf>
    <xf numFmtId="0" fontId="1" fillId="0" borderId="10" xfId="0" applyFont="1" applyBorder="1" applyAlignment="1">
      <alignment horizontal="center" vertical="top" wrapText="1"/>
    </xf>
    <xf numFmtId="4" fontId="1" fillId="22" borderId="13" xfId="0" applyNumberFormat="1" applyFont="1" applyFill="1" applyBorder="1" applyAlignment="1">
      <alignment horizontal="center" vertical="top" wrapText="1"/>
    </xf>
    <xf numFmtId="0" fontId="1" fillId="22" borderId="13" xfId="0" applyFont="1" applyFill="1" applyBorder="1" applyAlignment="1">
      <alignment horizontal="center" vertical="top" wrapText="1"/>
    </xf>
    <xf numFmtId="168" fontId="28" fillId="22" borderId="13" xfId="0" applyNumberFormat="1" applyFont="1" applyFill="1" applyBorder="1" applyAlignment="1">
      <alignment horizontal="center" vertical="top" wrapText="1"/>
    </xf>
    <xf numFmtId="0" fontId="1" fillId="22" borderId="13" xfId="0" applyFont="1" applyFill="1" applyBorder="1" applyAlignment="1">
      <alignment horizontal="center" vertical="top"/>
    </xf>
    <xf numFmtId="49" fontId="27" fillId="22" borderId="22" xfId="0" applyNumberFormat="1" applyFont="1" applyFill="1" applyBorder="1" applyAlignment="1">
      <alignment horizontal="center" vertical="top" wrapText="1"/>
    </xf>
    <xf numFmtId="168" fontId="28" fillId="22" borderId="22" xfId="0" applyNumberFormat="1" applyFont="1" applyFill="1" applyBorder="1" applyAlignment="1">
      <alignment horizontal="center" vertical="top" wrapText="1"/>
    </xf>
    <xf numFmtId="0" fontId="1" fillId="22" borderId="22" xfId="0" applyFont="1" applyFill="1" applyBorder="1" applyAlignment="1">
      <alignment horizontal="center" vertical="top" wrapText="1"/>
    </xf>
    <xf numFmtId="4" fontId="1" fillId="22" borderId="22" xfId="0" applyNumberFormat="1" applyFont="1" applyFill="1" applyBorder="1" applyAlignment="1">
      <alignment horizontal="center" vertical="top" wrapText="1"/>
    </xf>
    <xf numFmtId="0" fontId="1" fillId="22" borderId="22" xfId="0" applyFont="1" applyFill="1" applyBorder="1" applyAlignment="1">
      <alignment horizontal="center" vertical="top"/>
    </xf>
    <xf numFmtId="49" fontId="27" fillId="22" borderId="20" xfId="0" applyNumberFormat="1" applyFont="1" applyFill="1" applyBorder="1" applyAlignment="1">
      <alignment horizontal="center" vertical="top" wrapText="1"/>
    </xf>
    <xf numFmtId="49" fontId="27" fillId="23" borderId="13" xfId="0" applyNumberFormat="1" applyFont="1" applyFill="1" applyBorder="1" applyAlignment="1">
      <alignment horizontal="center" vertical="top" wrapText="1"/>
    </xf>
    <xf numFmtId="169" fontId="28" fillId="0" borderId="13" xfId="0" applyNumberFormat="1" applyFont="1" applyFill="1" applyBorder="1" applyAlignment="1">
      <alignment horizontal="center" vertical="top" wrapText="1"/>
    </xf>
    <xf numFmtId="169" fontId="28" fillId="0" borderId="22" xfId="0" applyNumberFormat="1" applyFont="1" applyFill="1" applyBorder="1" applyAlignment="1">
      <alignment horizontal="center" vertical="top" wrapText="1"/>
    </xf>
    <xf numFmtId="4" fontId="1" fillId="0" borderId="10" xfId="0" applyNumberFormat="1" applyFont="1" applyFill="1" applyBorder="1" applyAlignment="1">
      <alignment horizontal="center" vertical="top"/>
    </xf>
    <xf numFmtId="4" fontId="1" fillId="0" borderId="13" xfId="0" applyNumberFormat="1" applyFont="1" applyFill="1" applyBorder="1" applyAlignment="1">
      <alignment horizontal="center" vertical="top" wrapText="1"/>
    </xf>
    <xf numFmtId="10" fontId="1" fillId="0" borderId="10" xfId="0" applyNumberFormat="1" applyFont="1" applyFill="1" applyBorder="1" applyAlignment="1">
      <alignment horizontal="center" vertical="top" wrapText="1"/>
    </xf>
    <xf numFmtId="167" fontId="1" fillId="0" borderId="10" xfId="0" applyNumberFormat="1" applyFont="1" applyFill="1" applyBorder="1" applyAlignment="1">
      <alignment horizontal="center" vertical="top" wrapText="1"/>
    </xf>
    <xf numFmtId="10" fontId="1" fillId="0" borderId="13" xfId="0" applyNumberFormat="1" applyFont="1" applyFill="1" applyBorder="1" applyAlignment="1">
      <alignment horizontal="center" vertical="top" wrapText="1"/>
    </xf>
    <xf numFmtId="4" fontId="1" fillId="0" borderId="22" xfId="0" applyNumberFormat="1" applyFont="1" applyFill="1" applyBorder="1" applyAlignment="1">
      <alignment horizontal="center" vertical="top" wrapText="1"/>
    </xf>
    <xf numFmtId="10" fontId="1" fillId="0" borderId="22" xfId="0" applyNumberFormat="1" applyFont="1" applyFill="1" applyBorder="1" applyAlignment="1">
      <alignment horizontal="center" vertical="top" wrapText="1"/>
    </xf>
    <xf numFmtId="9" fontId="1" fillId="0" borderId="10" xfId="0" applyNumberFormat="1" applyFont="1" applyFill="1" applyBorder="1" applyAlignment="1">
      <alignment horizontal="center" vertical="top" wrapText="1"/>
    </xf>
    <xf numFmtId="4" fontId="1" fillId="0" borderId="10" xfId="0" applyNumberFormat="1" applyFont="1" applyFill="1" applyBorder="1" applyAlignment="1">
      <alignment horizontal="center" vertical="top" wrapText="1"/>
    </xf>
    <xf numFmtId="0" fontId="33" fillId="16" borderId="10" xfId="0" applyNumberFormat="1" applyFont="1" applyFill="1" applyBorder="1" applyAlignment="1">
      <alignment horizontal="center" vertical="top" wrapText="1"/>
    </xf>
    <xf numFmtId="169" fontId="28" fillId="0" borderId="10" xfId="0" applyNumberFormat="1" applyFont="1" applyFill="1" applyBorder="1" applyAlignment="1">
      <alignment horizontal="center" vertical="top"/>
    </xf>
    <xf numFmtId="0" fontId="28" fillId="0" borderId="10" xfId="0" applyFont="1" applyFill="1" applyBorder="1" applyAlignment="1">
      <alignment horizontal="center" vertical="top"/>
    </xf>
    <xf numFmtId="169" fontId="33" fillId="0" borderId="10" xfId="0" applyNumberFormat="1" applyFont="1" applyFill="1" applyBorder="1" applyAlignment="1">
      <alignment horizontal="center" vertical="top"/>
    </xf>
    <xf numFmtId="0" fontId="33" fillId="0" borderId="10" xfId="0" applyFont="1" applyFill="1" applyBorder="1" applyAlignment="1">
      <alignment horizontal="center" vertical="top"/>
    </xf>
    <xf numFmtId="0" fontId="1" fillId="0" borderId="10" xfId="0" applyFont="1" applyFill="1" applyBorder="1" applyAlignment="1">
      <alignment horizontal="center" vertical="top" wrapText="1"/>
    </xf>
    <xf numFmtId="0" fontId="28" fillId="0" borderId="10" xfId="0" applyFont="1" applyFill="1" applyBorder="1" applyAlignment="1">
      <alignment horizontal="center" vertical="top" wrapText="1"/>
    </xf>
    <xf numFmtId="0" fontId="23" fillId="0" borderId="10" xfId="0" applyNumberFormat="1" applyFont="1" applyFill="1" applyBorder="1" applyAlignment="1">
      <alignment horizontal="center" vertical="top" wrapText="1"/>
    </xf>
    <xf numFmtId="0" fontId="1" fillId="0" borderId="14" xfId="0" applyNumberFormat="1" applyFont="1" applyFill="1" applyBorder="1" applyAlignment="1">
      <alignment horizontal="center" vertical="top" wrapText="1"/>
    </xf>
    <xf numFmtId="0" fontId="1" fillId="0" borderId="16" xfId="0" applyNumberFormat="1" applyFont="1" applyFill="1" applyBorder="1" applyAlignment="1">
      <alignment horizontal="center" vertical="top" wrapText="1"/>
    </xf>
    <xf numFmtId="4" fontId="1" fillId="0" borderId="15" xfId="0" applyNumberFormat="1" applyFont="1" applyFill="1" applyBorder="1" applyAlignment="1">
      <alignment horizontal="center" vertical="top" wrapText="1"/>
    </xf>
    <xf numFmtId="4" fontId="1" fillId="0" borderId="16" xfId="0" applyNumberFormat="1"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0" xfId="0" applyFont="1" applyFill="1" applyAlignment="1">
      <alignment horizontal="center" vertical="top" wrapText="1"/>
    </xf>
    <xf numFmtId="0" fontId="28" fillId="0" borderId="10" xfId="0" applyNumberFormat="1" applyFont="1" applyFill="1" applyBorder="1" applyAlignment="1">
      <alignment horizontal="center" vertical="top" wrapText="1"/>
    </xf>
    <xf numFmtId="169" fontId="29" fillId="0" borderId="10" xfId="0" applyNumberFormat="1" applyFont="1" applyFill="1" applyBorder="1" applyAlignment="1">
      <alignment horizontal="center" vertical="center"/>
    </xf>
    <xf numFmtId="166" fontId="29" fillId="0" borderId="10" xfId="0" applyNumberFormat="1" applyFont="1" applyFill="1" applyBorder="1" applyAlignment="1">
      <alignment horizontal="center" vertical="center"/>
    </xf>
    <xf numFmtId="0" fontId="23" fillId="0" borderId="10" xfId="0" applyFont="1" applyFill="1" applyBorder="1" applyAlignment="1">
      <alignment vertical="top" wrapText="1"/>
    </xf>
    <xf numFmtId="167" fontId="23" fillId="0" borderId="10" xfId="0" applyNumberFormat="1" applyFont="1" applyFill="1" applyBorder="1" applyAlignment="1">
      <alignment horizontal="center" vertical="top" wrapText="1"/>
    </xf>
    <xf numFmtId="0" fontId="23" fillId="0" borderId="14" xfId="0" applyFont="1" applyFill="1" applyBorder="1" applyAlignment="1">
      <alignment vertical="top" wrapText="1"/>
    </xf>
    <xf numFmtId="0" fontId="24" fillId="0" borderId="10" xfId="0" applyFont="1" applyFill="1" applyBorder="1" applyAlignment="1">
      <alignment vertical="top" wrapText="1"/>
    </xf>
    <xf numFmtId="166" fontId="23" fillId="0" borderId="10" xfId="0" applyNumberFormat="1" applyFont="1" applyFill="1" applyBorder="1" applyAlignment="1">
      <alignment horizontal="center" vertical="top" wrapText="1"/>
    </xf>
    <xf numFmtId="166" fontId="23" fillId="0" borderId="10" xfId="0" applyNumberFormat="1" applyFont="1" applyFill="1" applyBorder="1" applyAlignment="1">
      <alignment horizontal="center" vertical="center"/>
    </xf>
    <xf numFmtId="169" fontId="29" fillId="0" borderId="10" xfId="0" applyNumberFormat="1" applyFont="1" applyFill="1" applyBorder="1" applyAlignment="1">
      <alignment horizontal="center" vertical="top"/>
    </xf>
    <xf numFmtId="170" fontId="28" fillId="0" borderId="10" xfId="0" applyNumberFormat="1" applyFont="1" applyFill="1" applyBorder="1" applyAlignment="1">
      <alignment horizontal="center" vertical="top"/>
    </xf>
    <xf numFmtId="170" fontId="29" fillId="0" borderId="10" xfId="0" applyNumberFormat="1" applyFont="1" applyFill="1" applyBorder="1" applyAlignment="1">
      <alignment horizontal="center" vertical="top"/>
    </xf>
    <xf numFmtId="166" fontId="23" fillId="0" borderId="14" xfId="0" applyNumberFormat="1" applyFont="1" applyFill="1" applyBorder="1" applyAlignment="1">
      <alignment horizontal="center" vertical="center"/>
    </xf>
    <xf numFmtId="0" fontId="23" fillId="0" borderId="10" xfId="0" applyFont="1" applyFill="1" applyBorder="1" applyAlignment="1">
      <alignment horizontal="center"/>
    </xf>
    <xf numFmtId="0" fontId="24" fillId="0" borderId="10" xfId="0" applyFont="1" applyFill="1" applyBorder="1" applyAlignment="1">
      <alignment horizontal="left" vertical="top" wrapText="1"/>
    </xf>
    <xf numFmtId="169" fontId="28" fillId="0" borderId="0" xfId="0" applyNumberFormat="1" applyFont="1" applyFill="1" applyAlignment="1">
      <alignment horizontal="center" vertical="top"/>
    </xf>
    <xf numFmtId="0" fontId="28" fillId="0" borderId="0" xfId="0" applyFont="1" applyFill="1" applyAlignment="1">
      <alignment horizontal="center" vertical="top"/>
    </xf>
    <xf numFmtId="4" fontId="33" fillId="16" borderId="10" xfId="0" applyNumberFormat="1" applyFont="1" applyFill="1" applyBorder="1" applyAlignment="1">
      <alignment horizontal="center" vertical="top" wrapText="1"/>
    </xf>
    <xf numFmtId="168" fontId="33" fillId="16" borderId="10" xfId="0" applyNumberFormat="1" applyFont="1" applyFill="1" applyBorder="1" applyAlignment="1">
      <alignment horizontal="center" vertical="top" wrapText="1"/>
    </xf>
    <xf numFmtId="0" fontId="27" fillId="15" borderId="0" xfId="0" applyFont="1" applyFill="1" applyAlignment="1">
      <alignment horizontal="center" vertical="top"/>
    </xf>
    <xf numFmtId="0" fontId="23" fillId="0" borderId="10" xfId="0" applyFont="1" applyFill="1" applyBorder="1" applyAlignment="1">
      <alignment horizontal="left" vertical="top" wrapText="1"/>
    </xf>
    <xf numFmtId="169" fontId="28" fillId="0" borderId="10" xfId="0" applyNumberFormat="1" applyFont="1" applyFill="1" applyBorder="1" applyAlignment="1">
      <alignment horizontal="center" vertical="top" wrapText="1"/>
    </xf>
    <xf numFmtId="168" fontId="28" fillId="15" borderId="10" xfId="0" applyNumberFormat="1" applyFont="1" applyFill="1" applyBorder="1" applyAlignment="1">
      <alignment horizontal="center" vertical="top" wrapText="1"/>
    </xf>
    <xf numFmtId="168" fontId="28" fillId="0" borderId="10" xfId="0" applyNumberFormat="1" applyFont="1" applyFill="1" applyBorder="1" applyAlignment="1">
      <alignment horizontal="center" vertical="top" wrapText="1"/>
    </xf>
    <xf numFmtId="168" fontId="33" fillId="16" borderId="10" xfId="21" applyNumberFormat="1" applyFont="1" applyFill="1" applyBorder="1" applyAlignment="1">
      <alignment horizontal="center" vertical="top" wrapText="1"/>
    </xf>
    <xf numFmtId="9" fontId="29" fillId="0" borderId="10" xfId="21" applyFont="1" applyFill="1" applyBorder="1" applyAlignment="1">
      <alignment horizontal="center" vertical="top"/>
    </xf>
    <xf numFmtId="168" fontId="29" fillId="0" borderId="10" xfId="21" applyNumberFormat="1" applyFont="1" applyFill="1" applyBorder="1" applyAlignment="1">
      <alignment horizontal="center" vertical="top"/>
    </xf>
    <xf numFmtId="168" fontId="29" fillId="0" borderId="10" xfId="0" applyNumberFormat="1" applyFont="1" applyFill="1" applyBorder="1" applyAlignment="1">
      <alignment horizontal="center" vertical="top"/>
    </xf>
    <xf numFmtId="9" fontId="28" fillId="15" borderId="10" xfId="0" applyNumberFormat="1" applyFont="1" applyFill="1" applyBorder="1" applyAlignment="1">
      <alignment horizontal="center" vertical="top" wrapText="1"/>
    </xf>
    <xf numFmtId="9" fontId="28" fillId="0" borderId="10" xfId="0" applyNumberFormat="1" applyFont="1" applyFill="1" applyBorder="1" applyAlignment="1">
      <alignment horizontal="center" vertical="top" wrapText="1"/>
    </xf>
    <xf numFmtId="168" fontId="35" fillId="16" borderId="10" xfId="0" applyNumberFormat="1" applyFont="1" applyFill="1" applyBorder="1" applyAlignment="1">
      <alignment horizontal="center" vertical="center"/>
    </xf>
    <xf numFmtId="169" fontId="33" fillId="19" borderId="10" xfId="0" applyNumberFormat="1" applyFont="1" applyFill="1" applyBorder="1" applyAlignment="1">
      <alignment horizontal="center" vertical="center" wrapText="1"/>
    </xf>
    <xf numFmtId="168" fontId="33" fillId="19" borderId="10" xfId="0" applyNumberFormat="1" applyFont="1" applyFill="1" applyBorder="1" applyAlignment="1">
      <alignment horizontal="center" vertical="center" wrapText="1"/>
    </xf>
    <xf numFmtId="0" fontId="1" fillId="15" borderId="11" xfId="0" applyNumberFormat="1" applyFont="1" applyFill="1" applyBorder="1" applyAlignment="1">
      <alignment horizontal="center" vertical="top" wrapText="1"/>
    </xf>
    <xf numFmtId="0" fontId="1" fillId="15" borderId="12" xfId="0" applyNumberFormat="1" applyFont="1" applyFill="1" applyBorder="1" applyAlignment="1">
      <alignment horizontal="center" vertical="top" wrapText="1"/>
    </xf>
    <xf numFmtId="0" fontId="0" fillId="0" borderId="12" xfId="0" applyBorder="1" applyAlignment="1">
      <alignment horizontal="center" vertical="top"/>
    </xf>
    <xf numFmtId="0" fontId="0" fillId="0" borderId="13" xfId="0" applyBorder="1" applyAlignment="1">
      <alignment horizontal="center" vertical="top"/>
    </xf>
    <xf numFmtId="0" fontId="27" fillId="15" borderId="11" xfId="0" applyFont="1" applyFill="1" applyBorder="1" applyAlignment="1">
      <alignment horizontal="center" vertical="top" wrapText="1"/>
    </xf>
    <xf numFmtId="0" fontId="27" fillId="15" borderId="12" xfId="0" applyFont="1" applyFill="1" applyBorder="1" applyAlignment="1">
      <alignment horizontal="center" vertical="top" wrapText="1"/>
    </xf>
    <xf numFmtId="0" fontId="0" fillId="0" borderId="12" xfId="0" applyBorder="1" applyAlignment="1">
      <alignment vertical="top"/>
    </xf>
    <xf numFmtId="0" fontId="0" fillId="0" borderId="13" xfId="0" applyBorder="1" applyAlignment="1">
      <alignment vertical="top"/>
    </xf>
    <xf numFmtId="49" fontId="1" fillId="16" borderId="14" xfId="0" applyNumberFormat="1" applyFont="1" applyFill="1" applyBorder="1" applyAlignment="1">
      <alignment horizontal="center" vertical="top" wrapText="1"/>
    </xf>
    <xf numFmtId="0" fontId="0" fillId="0" borderId="16" xfId="0" applyBorder="1" applyAlignment="1">
      <alignment horizontal="center" vertical="top" wrapText="1"/>
    </xf>
    <xf numFmtId="0" fontId="0" fillId="0" borderId="15" xfId="0" applyBorder="1" applyAlignment="1">
      <alignment horizontal="center" vertical="top" wrapText="1"/>
    </xf>
    <xf numFmtId="49" fontId="30" fillId="16" borderId="14" xfId="0" applyNumberFormat="1" applyFont="1" applyFill="1" applyBorder="1" applyAlignment="1">
      <alignment horizontal="center" vertical="top" wrapText="1"/>
    </xf>
    <xf numFmtId="0" fontId="1" fillId="15" borderId="14" xfId="0" applyFont="1" applyFill="1" applyBorder="1" applyAlignment="1">
      <alignment horizontal="center" vertical="top" wrapText="1"/>
    </xf>
    <xf numFmtId="0" fontId="1" fillId="15" borderId="16" xfId="0" applyFont="1" applyFill="1" applyBorder="1" applyAlignment="1">
      <alignment horizontal="center" vertical="top" wrapText="1"/>
    </xf>
    <xf numFmtId="0" fontId="1" fillId="15" borderId="15" xfId="0" applyFont="1" applyFill="1" applyBorder="1" applyAlignment="1">
      <alignment horizontal="center" vertical="top" wrapText="1"/>
    </xf>
    <xf numFmtId="49" fontId="27" fillId="15" borderId="11" xfId="0" applyNumberFormat="1" applyFont="1" applyFill="1" applyBorder="1" applyAlignment="1">
      <alignment horizontal="center" vertical="center" wrapText="1"/>
    </xf>
    <xf numFmtId="49" fontId="27" fillId="15" borderId="12" xfId="0" applyNumberFormat="1" applyFont="1" applyFill="1" applyBorder="1" applyAlignment="1">
      <alignment horizontal="center" vertical="center" wrapText="1"/>
    </xf>
    <xf numFmtId="0" fontId="36" fillId="0" borderId="12" xfId="0" applyFont="1" applyBorder="1" applyAlignment="1">
      <alignment horizontal="center" vertical="center"/>
    </xf>
    <xf numFmtId="0" fontId="36" fillId="0" borderId="13" xfId="0" applyFont="1" applyBorder="1" applyAlignment="1">
      <alignment horizontal="center" vertical="center"/>
    </xf>
    <xf numFmtId="49" fontId="1" fillId="15" borderId="11" xfId="0" applyNumberFormat="1" applyFont="1" applyFill="1" applyBorder="1" applyAlignment="1">
      <alignment horizontal="center" vertical="top" wrapText="1"/>
    </xf>
    <xf numFmtId="49" fontId="1" fillId="15" borderId="12" xfId="0" applyNumberFormat="1" applyFont="1" applyFill="1" applyBorder="1" applyAlignment="1">
      <alignment horizontal="center" vertical="top" wrapText="1"/>
    </xf>
    <xf numFmtId="49" fontId="1" fillId="15" borderId="13" xfId="0" applyNumberFormat="1" applyFont="1" applyFill="1" applyBorder="1" applyAlignment="1">
      <alignment horizontal="center" vertical="top" wrapText="1"/>
    </xf>
    <xf numFmtId="49" fontId="1" fillId="15" borderId="10" xfId="0" applyNumberFormat="1" applyFont="1" applyFill="1" applyBorder="1" applyAlignment="1">
      <alignment horizontal="center" vertical="top" wrapText="1"/>
    </xf>
    <xf numFmtId="49" fontId="1" fillId="15" borderId="14" xfId="0" applyNumberFormat="1" applyFont="1" applyFill="1" applyBorder="1" applyAlignment="1">
      <alignment horizontal="center" vertical="top" wrapText="1"/>
    </xf>
    <xf numFmtId="49" fontId="1" fillId="15" borderId="16" xfId="0" applyNumberFormat="1" applyFont="1" applyFill="1" applyBorder="1" applyAlignment="1">
      <alignment horizontal="center" vertical="top" wrapText="1"/>
    </xf>
    <xf numFmtId="49" fontId="1" fillId="15" borderId="15" xfId="0" applyNumberFormat="1" applyFont="1" applyFill="1" applyBorder="1" applyAlignment="1">
      <alignment horizontal="center" vertical="top" wrapText="1"/>
    </xf>
    <xf numFmtId="49" fontId="1" fillId="0" borderId="10" xfId="0" applyNumberFormat="1" applyFont="1" applyFill="1" applyBorder="1" applyAlignment="1">
      <alignment horizontal="center" vertical="top" wrapText="1"/>
    </xf>
    <xf numFmtId="2" fontId="28" fillId="0" borderId="14" xfId="0" applyNumberFormat="1" applyFont="1" applyFill="1" applyBorder="1" applyAlignment="1">
      <alignment horizontal="center" vertical="top" wrapText="1"/>
    </xf>
    <xf numFmtId="2" fontId="28" fillId="0" borderId="16" xfId="0" applyNumberFormat="1" applyFont="1" applyFill="1" applyBorder="1" applyAlignment="1">
      <alignment horizontal="center" vertical="top" wrapText="1"/>
    </xf>
    <xf numFmtId="2" fontId="28" fillId="0" borderId="15" xfId="0" applyNumberFormat="1" applyFont="1" applyFill="1" applyBorder="1" applyAlignment="1">
      <alignment horizontal="center" vertical="top" wrapText="1"/>
    </xf>
    <xf numFmtId="49" fontId="27" fillId="15" borderId="14" xfId="0" applyNumberFormat="1" applyFont="1" applyFill="1" applyBorder="1" applyAlignment="1">
      <alignment horizontal="center" vertical="top" wrapText="1"/>
    </xf>
    <xf numFmtId="49" fontId="27" fillId="15" borderId="16" xfId="0" applyNumberFormat="1" applyFont="1" applyFill="1" applyBorder="1" applyAlignment="1">
      <alignment horizontal="center" vertical="top" wrapText="1"/>
    </xf>
    <xf numFmtId="49" fontId="27" fillId="15" borderId="15" xfId="0" applyNumberFormat="1" applyFont="1" applyFill="1" applyBorder="1" applyAlignment="1">
      <alignment horizontal="center" vertical="top" wrapText="1"/>
    </xf>
    <xf numFmtId="169" fontId="28" fillId="15" borderId="14" xfId="0" applyNumberFormat="1" applyFont="1" applyFill="1" applyBorder="1" applyAlignment="1">
      <alignment horizontal="center" vertical="top" wrapText="1"/>
    </xf>
    <xf numFmtId="169" fontId="28" fillId="15" borderId="16" xfId="0" applyNumberFormat="1" applyFont="1" applyFill="1" applyBorder="1" applyAlignment="1">
      <alignment horizontal="center" vertical="top" wrapText="1"/>
    </xf>
    <xf numFmtId="169" fontId="28" fillId="15" borderId="15" xfId="0" applyNumberFormat="1" applyFont="1" applyFill="1" applyBorder="1" applyAlignment="1">
      <alignment horizontal="center" vertical="top" wrapText="1"/>
    </xf>
    <xf numFmtId="49" fontId="27" fillId="15" borderId="10" xfId="0" applyNumberFormat="1" applyFont="1" applyFill="1" applyBorder="1" applyAlignment="1">
      <alignment horizontal="center" vertical="top" wrapText="1"/>
    </xf>
    <xf numFmtId="0" fontId="23" fillId="15" borderId="14" xfId="0" applyFont="1" applyFill="1" applyBorder="1" applyAlignment="1">
      <alignment horizontal="left" vertical="top" wrapText="1"/>
    </xf>
    <xf numFmtId="0" fontId="24" fillId="15" borderId="16" xfId="0" applyFont="1" applyFill="1" applyBorder="1" applyAlignment="1">
      <alignment horizontal="left" vertical="top" wrapText="1"/>
    </xf>
    <xf numFmtId="0" fontId="24" fillId="15" borderId="15" xfId="0" applyFont="1" applyFill="1" applyBorder="1" applyAlignment="1">
      <alignment horizontal="left" vertical="top" wrapText="1"/>
    </xf>
    <xf numFmtId="49" fontId="1" fillId="16" borderId="10" xfId="0" applyNumberFormat="1" applyFont="1" applyFill="1" applyBorder="1" applyAlignment="1">
      <alignment horizontal="center" vertical="top" wrapText="1"/>
    </xf>
    <xf numFmtId="0" fontId="1" fillId="15" borderId="14" xfId="0" applyNumberFormat="1" applyFont="1" applyFill="1" applyBorder="1" applyAlignment="1">
      <alignment horizontal="center" vertical="top" wrapText="1"/>
    </xf>
    <xf numFmtId="0" fontId="1" fillId="15" borderId="16" xfId="0" applyNumberFormat="1" applyFont="1" applyFill="1" applyBorder="1" applyAlignment="1">
      <alignment horizontal="center" vertical="top" wrapText="1"/>
    </xf>
    <xf numFmtId="0" fontId="1" fillId="15" borderId="15" xfId="0" applyNumberFormat="1" applyFont="1" applyFill="1" applyBorder="1" applyAlignment="1">
      <alignment horizontal="center" vertical="top" wrapText="1"/>
    </xf>
    <xf numFmtId="4" fontId="1" fillId="15" borderId="14" xfId="0" applyNumberFormat="1" applyFont="1" applyFill="1" applyBorder="1" applyAlignment="1">
      <alignment horizontal="center" vertical="top" wrapText="1"/>
    </xf>
    <xf numFmtId="4" fontId="1" fillId="15" borderId="16" xfId="0" applyNumberFormat="1" applyFont="1" applyFill="1" applyBorder="1" applyAlignment="1">
      <alignment horizontal="center" vertical="top" wrapText="1"/>
    </xf>
    <xf numFmtId="4" fontId="1" fillId="15" borderId="15" xfId="0" applyNumberFormat="1" applyFont="1" applyFill="1" applyBorder="1" applyAlignment="1">
      <alignment horizontal="center" vertical="top" wrapText="1"/>
    </xf>
    <xf numFmtId="49" fontId="27" fillId="0" borderId="14" xfId="0" applyNumberFormat="1" applyFont="1" applyFill="1" applyBorder="1" applyAlignment="1">
      <alignment horizontal="center" vertical="top" wrapText="1"/>
    </xf>
    <xf numFmtId="49" fontId="27" fillId="0" borderId="15" xfId="0" applyNumberFormat="1" applyFont="1" applyFill="1" applyBorder="1" applyAlignment="1">
      <alignment horizontal="center" vertical="top" wrapText="1"/>
    </xf>
    <xf numFmtId="0" fontId="1" fillId="15" borderId="13" xfId="0" applyNumberFormat="1" applyFont="1" applyFill="1" applyBorder="1" applyAlignment="1">
      <alignment horizontal="center" vertical="top" wrapText="1"/>
    </xf>
    <xf numFmtId="49" fontId="2" fillId="15" borderId="11" xfId="0" applyNumberFormat="1" applyFont="1" applyFill="1" applyBorder="1" applyAlignment="1">
      <alignment horizontal="center" vertical="top" wrapText="1"/>
    </xf>
    <xf numFmtId="49" fontId="2" fillId="15" borderId="12" xfId="0" applyNumberFormat="1" applyFont="1" applyFill="1" applyBorder="1" applyAlignment="1">
      <alignment horizontal="center" vertical="top" wrapText="1"/>
    </xf>
    <xf numFmtId="49" fontId="2" fillId="15" borderId="13" xfId="0" applyNumberFormat="1" applyFont="1" applyFill="1" applyBorder="1" applyAlignment="1">
      <alignment horizontal="center" vertical="top" wrapText="1"/>
    </xf>
    <xf numFmtId="0" fontId="1" fillId="15" borderId="14" xfId="0" applyFont="1" applyFill="1" applyBorder="1" applyAlignment="1">
      <alignment horizontal="center" vertical="top"/>
    </xf>
    <xf numFmtId="0" fontId="1" fillId="15" borderId="16" xfId="0" applyFont="1" applyFill="1" applyBorder="1" applyAlignment="1">
      <alignment horizontal="center" vertical="top"/>
    </xf>
    <xf numFmtId="0" fontId="1" fillId="15" borderId="15" xfId="0" applyFont="1" applyFill="1" applyBorder="1" applyAlignment="1">
      <alignment horizontal="center" vertical="top"/>
    </xf>
    <xf numFmtId="0" fontId="33" fillId="19" borderId="17" xfId="0" applyNumberFormat="1" applyFont="1" applyFill="1" applyBorder="1" applyAlignment="1">
      <alignment horizontal="center" vertical="top" wrapText="1"/>
    </xf>
    <xf numFmtId="0" fontId="33" fillId="19" borderId="18" xfId="0" applyNumberFormat="1" applyFont="1" applyFill="1" applyBorder="1" applyAlignment="1">
      <alignment horizontal="center" vertical="top" wrapText="1"/>
    </xf>
    <xf numFmtId="0" fontId="33" fillId="19" borderId="19" xfId="0" applyNumberFormat="1" applyFont="1" applyFill="1" applyBorder="1" applyAlignment="1">
      <alignment horizontal="center" vertical="top" wrapText="1"/>
    </xf>
    <xf numFmtId="0" fontId="33" fillId="19" borderId="20" xfId="0" applyNumberFormat="1" applyFont="1" applyFill="1" applyBorder="1" applyAlignment="1">
      <alignment horizontal="center" vertical="top" wrapText="1"/>
    </xf>
    <xf numFmtId="0" fontId="33" fillId="19" borderId="21" xfId="0" applyNumberFormat="1" applyFont="1" applyFill="1" applyBorder="1" applyAlignment="1">
      <alignment horizontal="center" vertical="top" wrapText="1"/>
    </xf>
    <xf numFmtId="0" fontId="33" fillId="19" borderId="22" xfId="0" applyNumberFormat="1" applyFont="1" applyFill="1" applyBorder="1" applyAlignment="1">
      <alignment horizontal="center" vertical="top" wrapText="1"/>
    </xf>
    <xf numFmtId="49" fontId="30" fillId="16" borderId="10" xfId="0" applyNumberFormat="1" applyFont="1" applyFill="1" applyBorder="1" applyAlignment="1">
      <alignment horizontal="center" vertical="top" wrapText="1"/>
    </xf>
    <xf numFmtId="0" fontId="23" fillId="0" borderId="14" xfId="0" applyFont="1" applyFill="1" applyBorder="1" applyAlignment="1">
      <alignment horizontal="center" vertical="top" wrapText="1"/>
    </xf>
    <xf numFmtId="0" fontId="23" fillId="0" borderId="16" xfId="0" applyFont="1" applyFill="1" applyBorder="1" applyAlignment="1">
      <alignment horizontal="center" vertical="top" wrapText="1"/>
    </xf>
    <xf numFmtId="0" fontId="23" fillId="0" borderId="15" xfId="0" applyFont="1" applyFill="1" applyBorder="1" applyAlignment="1">
      <alignment horizontal="center" vertical="top" wrapText="1"/>
    </xf>
    <xf numFmtId="167" fontId="23" fillId="15" borderId="14" xfId="0" applyNumberFormat="1" applyFont="1" applyFill="1" applyBorder="1" applyAlignment="1">
      <alignment horizontal="center" vertical="top" wrapText="1"/>
    </xf>
    <xf numFmtId="167" fontId="23" fillId="15" borderId="16" xfId="0" applyNumberFormat="1" applyFont="1" applyFill="1" applyBorder="1" applyAlignment="1">
      <alignment horizontal="center" vertical="top" wrapText="1"/>
    </xf>
    <xf numFmtId="167" fontId="23" fillId="15" borderId="15" xfId="0" applyNumberFormat="1" applyFont="1" applyFill="1" applyBorder="1" applyAlignment="1">
      <alignment horizontal="center" vertical="top" wrapText="1"/>
    </xf>
    <xf numFmtId="167" fontId="23" fillId="0" borderId="14" xfId="0" applyNumberFormat="1" applyFont="1" applyFill="1" applyBorder="1" applyAlignment="1">
      <alignment horizontal="center" vertical="top" wrapText="1"/>
    </xf>
    <xf numFmtId="167" fontId="23" fillId="0" borderId="16" xfId="0" applyNumberFormat="1" applyFont="1" applyFill="1" applyBorder="1" applyAlignment="1">
      <alignment horizontal="center" vertical="top" wrapText="1"/>
    </xf>
    <xf numFmtId="167" fontId="23" fillId="0" borderId="15" xfId="0" applyNumberFormat="1" applyFont="1" applyFill="1" applyBorder="1" applyAlignment="1">
      <alignment horizontal="center" vertical="top" wrapText="1"/>
    </xf>
    <xf numFmtId="49" fontId="30" fillId="16" borderId="16" xfId="0" applyNumberFormat="1" applyFont="1" applyFill="1" applyBorder="1" applyAlignment="1">
      <alignment horizontal="center" vertical="top" wrapText="1"/>
    </xf>
    <xf numFmtId="49" fontId="30" fillId="16" borderId="15" xfId="0" applyNumberFormat="1" applyFont="1" applyFill="1" applyBorder="1" applyAlignment="1">
      <alignment horizontal="center" vertical="top" wrapText="1"/>
    </xf>
    <xf numFmtId="0" fontId="27" fillId="15" borderId="14" xfId="0" applyNumberFormat="1" applyFont="1" applyFill="1" applyBorder="1" applyAlignment="1">
      <alignment horizontal="center" vertical="top" wrapText="1"/>
    </xf>
    <xf numFmtId="0" fontId="27" fillId="15" borderId="15" xfId="0" applyNumberFormat="1" applyFont="1" applyFill="1" applyBorder="1" applyAlignment="1">
      <alignment horizontal="center" vertical="top" wrapText="1"/>
    </xf>
    <xf numFmtId="0" fontId="27" fillId="15" borderId="10" xfId="0" applyNumberFormat="1" applyFont="1" applyFill="1" applyBorder="1" applyAlignment="1">
      <alignment horizontal="center" vertical="top" wrapText="1"/>
    </xf>
    <xf numFmtId="0" fontId="27" fillId="0" borderId="10" xfId="0" applyNumberFormat="1" applyFont="1" applyFill="1" applyBorder="1" applyAlignment="1">
      <alignment horizontal="center" vertical="top" wrapText="1"/>
    </xf>
    <xf numFmtId="0" fontId="23" fillId="15" borderId="14" xfId="0" applyFont="1" applyFill="1" applyBorder="1" applyAlignment="1">
      <alignment horizontal="center" vertical="top"/>
    </xf>
    <xf numFmtId="0" fontId="23" fillId="15" borderId="16" xfId="0" applyFont="1" applyFill="1" applyBorder="1" applyAlignment="1">
      <alignment horizontal="center" vertical="top"/>
    </xf>
    <xf numFmtId="0" fontId="23" fillId="15" borderId="15" xfId="0" applyFont="1" applyFill="1" applyBorder="1" applyAlignment="1">
      <alignment horizontal="center" vertical="top"/>
    </xf>
    <xf numFmtId="49" fontId="27" fillId="0" borderId="10" xfId="0" applyNumberFormat="1" applyFont="1" applyFill="1" applyBorder="1" applyAlignment="1">
      <alignment horizontal="center" vertical="top" wrapText="1"/>
    </xf>
    <xf numFmtId="0" fontId="22" fillId="15" borderId="10" xfId="0" applyFont="1" applyFill="1" applyBorder="1" applyAlignment="1">
      <alignment horizontal="center" vertical="top" wrapText="1"/>
    </xf>
    <xf numFmtId="49" fontId="27" fillId="15" borderId="11" xfId="0" applyNumberFormat="1" applyFont="1" applyFill="1" applyBorder="1" applyAlignment="1">
      <alignment horizontal="center" vertical="top" wrapText="1"/>
    </xf>
    <xf numFmtId="49" fontId="27" fillId="15" borderId="12" xfId="0" applyNumberFormat="1" applyFont="1" applyFill="1" applyBorder="1" applyAlignment="1">
      <alignment horizontal="center" vertical="top" wrapText="1"/>
    </xf>
    <xf numFmtId="49" fontId="27" fillId="15" borderId="13" xfId="0" applyNumberFormat="1" applyFont="1" applyFill="1" applyBorder="1" applyAlignment="1">
      <alignment horizontal="center" vertical="top" wrapText="1"/>
    </xf>
    <xf numFmtId="4" fontId="1" fillId="0" borderId="10" xfId="0" applyNumberFormat="1" applyFont="1" applyFill="1" applyBorder="1" applyAlignment="1">
      <alignment horizontal="center" vertical="top" wrapText="1"/>
    </xf>
    <xf numFmtId="4" fontId="1" fillId="15" borderId="10" xfId="0" applyNumberFormat="1" applyFont="1" applyFill="1" applyBorder="1" applyAlignment="1">
      <alignment horizontal="center" vertical="top" wrapText="1"/>
    </xf>
    <xf numFmtId="0" fontId="0" fillId="0" borderId="15" xfId="0" applyFill="1" applyBorder="1" applyAlignment="1">
      <alignment horizontal="center" vertical="top" wrapText="1"/>
    </xf>
    <xf numFmtId="49" fontId="2" fillId="15" borderId="10" xfId="0" applyNumberFormat="1" applyFont="1" applyFill="1" applyBorder="1" applyAlignment="1">
      <alignment horizontal="center" vertical="top" wrapText="1"/>
    </xf>
    <xf numFmtId="49" fontId="1" fillId="16" borderId="16" xfId="0" applyNumberFormat="1" applyFont="1" applyFill="1" applyBorder="1" applyAlignment="1">
      <alignment horizontal="center" vertical="top" wrapText="1"/>
    </xf>
    <xf numFmtId="49" fontId="1" fillId="16" borderId="15" xfId="0" applyNumberFormat="1" applyFont="1" applyFill="1" applyBorder="1" applyAlignment="1">
      <alignment horizontal="center" vertical="top" wrapText="1"/>
    </xf>
    <xf numFmtId="4" fontId="1" fillId="0" borderId="14" xfId="0" applyNumberFormat="1" applyFont="1" applyFill="1" applyBorder="1" applyAlignment="1">
      <alignment horizontal="center" vertical="top" wrapText="1"/>
    </xf>
    <xf numFmtId="4" fontId="1" fillId="0" borderId="16" xfId="0" applyNumberFormat="1" applyFont="1" applyFill="1" applyBorder="1" applyAlignment="1">
      <alignment horizontal="center" vertical="top" wrapText="1"/>
    </xf>
    <xf numFmtId="4" fontId="1" fillId="0" borderId="15" xfId="0" applyNumberFormat="1" applyFont="1" applyFill="1" applyBorder="1" applyAlignment="1">
      <alignment horizontal="center" vertical="top" wrapText="1"/>
    </xf>
    <xf numFmtId="169" fontId="28" fillId="0" borderId="10" xfId="0" applyNumberFormat="1" applyFont="1" applyFill="1" applyBorder="1" applyAlignment="1">
      <alignment horizontal="center" vertical="top" wrapText="1"/>
    </xf>
    <xf numFmtId="168" fontId="28" fillId="0" borderId="10" xfId="0" applyNumberFormat="1" applyFont="1" applyFill="1" applyBorder="1" applyAlignment="1">
      <alignment horizontal="center" vertical="top" wrapText="1"/>
    </xf>
    <xf numFmtId="0" fontId="1" fillId="15"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1" fillId="0" borderId="10" xfId="0" applyFont="1" applyFill="1" applyBorder="1" applyAlignment="1">
      <alignment horizontal="center" vertical="top" wrapText="1"/>
    </xf>
    <xf numFmtId="0" fontId="28" fillId="0" borderId="10" xfId="0" applyFont="1" applyFill="1" applyBorder="1" applyAlignment="1">
      <alignment horizontal="center" vertical="top" wrapText="1"/>
    </xf>
    <xf numFmtId="0" fontId="31" fillId="0" borderId="10" xfId="0" applyNumberFormat="1" applyFont="1" applyFill="1" applyBorder="1" applyAlignment="1">
      <alignment horizontal="center" vertical="top"/>
    </xf>
    <xf numFmtId="0" fontId="25" fillId="16" borderId="14" xfId="0" applyFont="1" applyFill="1" applyBorder="1" applyAlignment="1">
      <alignment horizontal="center" vertical="top"/>
    </xf>
    <xf numFmtId="0" fontId="25" fillId="15" borderId="16" xfId="0" applyFont="1" applyFill="1" applyBorder="1" applyAlignment="1">
      <alignment horizontal="center" vertical="top"/>
    </xf>
    <xf numFmtId="0" fontId="25" fillId="15" borderId="15" xfId="0" applyFont="1" applyFill="1" applyBorder="1" applyAlignment="1">
      <alignment horizontal="center" vertical="top"/>
    </xf>
    <xf numFmtId="0" fontId="32" fillId="0" borderId="14" xfId="0" applyFont="1" applyFill="1" applyBorder="1" applyAlignment="1">
      <alignment horizontal="left" vertical="top" wrapText="1"/>
    </xf>
    <xf numFmtId="0" fontId="32" fillId="0" borderId="16" xfId="0" applyFont="1" applyFill="1" applyBorder="1" applyAlignment="1">
      <alignment horizontal="left" vertical="top" wrapText="1"/>
    </xf>
    <xf numFmtId="0" fontId="32" fillId="0" borderId="15" xfId="0" applyFont="1" applyFill="1" applyBorder="1" applyAlignment="1">
      <alignment horizontal="left" vertical="top" wrapText="1"/>
    </xf>
    <xf numFmtId="0" fontId="23" fillId="0" borderId="14" xfId="0" applyFont="1" applyFill="1" applyBorder="1" applyAlignment="1">
      <alignment horizontal="left" vertical="top" wrapText="1"/>
    </xf>
    <xf numFmtId="0" fontId="23" fillId="0" borderId="16" xfId="0" applyFont="1" applyFill="1" applyBorder="1" applyAlignment="1">
      <alignment horizontal="left" vertical="top" wrapText="1"/>
    </xf>
    <xf numFmtId="0" fontId="23" fillId="0" borderId="15" xfId="0" applyFont="1" applyFill="1" applyBorder="1" applyAlignment="1">
      <alignment horizontal="left" vertical="top" wrapText="1"/>
    </xf>
    <xf numFmtId="49" fontId="27" fillId="15" borderId="13" xfId="0" applyNumberFormat="1" applyFont="1" applyFill="1" applyBorder="1" applyAlignment="1">
      <alignment horizontal="center" vertical="center" wrapText="1"/>
    </xf>
    <xf numFmtId="0" fontId="23" fillId="15" borderId="11" xfId="0" applyFont="1" applyFill="1" applyBorder="1" applyAlignment="1">
      <alignment horizontal="center" vertical="top" wrapText="1"/>
    </xf>
    <xf numFmtId="0" fontId="23" fillId="15" borderId="12" xfId="0" applyFont="1" applyFill="1" applyBorder="1" applyAlignment="1">
      <alignment horizontal="center" vertical="top" wrapText="1"/>
    </xf>
    <xf numFmtId="0" fontId="23" fillId="15" borderId="13" xfId="0" applyFont="1" applyFill="1" applyBorder="1" applyAlignment="1">
      <alignment horizontal="center" vertical="top" wrapText="1"/>
    </xf>
    <xf numFmtId="2" fontId="1" fillId="0" borderId="14" xfId="0" applyNumberFormat="1" applyFont="1" applyFill="1" applyBorder="1" applyAlignment="1">
      <alignment horizontal="center" vertical="top" wrapText="1"/>
    </xf>
    <xf numFmtId="2" fontId="1" fillId="0" borderId="16" xfId="0" applyNumberFormat="1" applyFont="1" applyFill="1" applyBorder="1" applyAlignment="1">
      <alignment horizontal="center" vertical="top" wrapText="1"/>
    </xf>
    <xf numFmtId="2" fontId="1" fillId="0" borderId="15" xfId="0" applyNumberFormat="1" applyFont="1" applyFill="1" applyBorder="1" applyAlignment="1">
      <alignment horizontal="center" vertical="top" wrapText="1"/>
    </xf>
    <xf numFmtId="168" fontId="28" fillId="15" borderId="10" xfId="0" applyNumberFormat="1" applyFont="1" applyFill="1" applyBorder="1" applyAlignment="1">
      <alignment horizontal="center" vertical="top" wrapText="1"/>
    </xf>
    <xf numFmtId="49" fontId="27" fillId="18" borderId="10" xfId="0" applyNumberFormat="1" applyFont="1" applyFill="1" applyBorder="1" applyAlignment="1">
      <alignment horizontal="center" vertical="top" wrapText="1"/>
    </xf>
    <xf numFmtId="0" fontId="25" fillId="15" borderId="11" xfId="0" applyFont="1" applyFill="1" applyBorder="1" applyAlignment="1">
      <alignment horizontal="center" vertical="top" wrapText="1"/>
    </xf>
    <xf numFmtId="0" fontId="25" fillId="15" borderId="12" xfId="0" applyFont="1" applyFill="1" applyBorder="1" applyAlignment="1">
      <alignment horizontal="center" vertical="top" wrapText="1"/>
    </xf>
    <xf numFmtId="0" fontId="25" fillId="15" borderId="13" xfId="0" applyFont="1" applyFill="1" applyBorder="1" applyAlignment="1">
      <alignment horizontal="center" vertical="top" wrapText="1"/>
    </xf>
    <xf numFmtId="0" fontId="1" fillId="15" borderId="10" xfId="0" applyNumberFormat="1" applyFont="1" applyFill="1" applyBorder="1" applyAlignment="1">
      <alignment horizontal="center" vertical="top" wrapText="1"/>
    </xf>
    <xf numFmtId="169" fontId="28" fillId="0" borderId="14" xfId="0" applyNumberFormat="1" applyFont="1" applyFill="1" applyBorder="1" applyAlignment="1">
      <alignment horizontal="center" vertical="top" wrapText="1"/>
    </xf>
    <xf numFmtId="169" fontId="28" fillId="0" borderId="16" xfId="0" applyNumberFormat="1" applyFont="1" applyFill="1" applyBorder="1" applyAlignment="1">
      <alignment horizontal="center" vertical="top" wrapText="1"/>
    </xf>
    <xf numFmtId="169" fontId="28" fillId="0" borderId="15" xfId="0" applyNumberFormat="1" applyFont="1" applyFill="1" applyBorder="1" applyAlignment="1">
      <alignment horizontal="center" vertical="top" wrapText="1"/>
    </xf>
    <xf numFmtId="0" fontId="1" fillId="0" borderId="14" xfId="0" applyNumberFormat="1" applyFont="1" applyFill="1" applyBorder="1" applyAlignment="1">
      <alignment horizontal="center" vertical="top" wrapText="1"/>
    </xf>
    <xf numFmtId="0" fontId="1" fillId="0" borderId="16" xfId="0" applyNumberFormat="1" applyFont="1" applyFill="1" applyBorder="1" applyAlignment="1">
      <alignment horizontal="center" vertical="top" wrapText="1"/>
    </xf>
    <xf numFmtId="0" fontId="1" fillId="0" borderId="15" xfId="0" applyNumberFormat="1" applyFont="1" applyFill="1" applyBorder="1" applyAlignment="1">
      <alignment horizontal="center" vertical="top" wrapText="1"/>
    </xf>
  </cellXfs>
  <cellStyles count="25">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Процентный" xfId="21" builtinId="5"/>
    <cellStyle name="Связанная ячейка" xfId="22" builtinId="24" customBuiltin="1"/>
    <cellStyle name="Текст предупреждения" xfId="23" builtinId="11" customBuiltin="1"/>
    <cellStyle name="Хороший" xfId="24" builtinId="26" customBuiltin="1"/>
  </cellStyles>
  <dxfs count="0"/>
  <tableStyles count="0" defaultTableStyle="TableStyleMedium2" defaultPivotStyle="PivotStyleLight16"/>
  <colors>
    <mruColors>
      <color rgb="FFCCCCFF"/>
      <color rgb="FF66FF33"/>
      <color rgb="FF9999FF"/>
      <color rgb="FFFF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O351"/>
  <sheetViews>
    <sheetView tabSelected="1" view="pageBreakPreview" topLeftCell="B1" zoomScale="82" zoomScaleNormal="82" zoomScaleSheetLayoutView="82" workbookViewId="0">
      <selection activeCell="F108" sqref="F108:F118"/>
    </sheetView>
  </sheetViews>
  <sheetFormatPr defaultColWidth="9.140625" defaultRowHeight="18" x14ac:dyDescent="0.25"/>
  <cols>
    <col min="1" max="1" width="17" style="18" customWidth="1"/>
    <col min="2" max="2" width="82.5703125" style="18" customWidth="1"/>
    <col min="3" max="3" width="18.85546875" style="18" customWidth="1"/>
    <col min="4" max="5" width="20.85546875" style="62" customWidth="1"/>
    <col min="6" max="6" width="20.85546875" style="102" customWidth="1"/>
    <col min="7" max="7" width="17" style="32" customWidth="1"/>
    <col min="8" max="8" width="50" style="18" customWidth="1"/>
    <col min="9" max="9" width="9.5703125" style="18" customWidth="1"/>
    <col min="10" max="10" width="9.140625" style="18" customWidth="1"/>
    <col min="11" max="11" width="9.5703125" style="71" customWidth="1"/>
    <col min="12" max="12" width="9.140625" style="71" customWidth="1"/>
    <col min="13" max="13" width="10.7109375" style="119" customWidth="1"/>
    <col min="14" max="14" width="10" style="18" customWidth="1"/>
    <col min="15" max="15" width="31.7109375" style="18" customWidth="1"/>
    <col min="16" max="16384" width="9.140625" style="18"/>
  </cols>
  <sheetData>
    <row r="1" spans="1:15" x14ac:dyDescent="0.25">
      <c r="A1" s="17"/>
      <c r="B1" s="17"/>
      <c r="C1" s="17"/>
      <c r="D1" s="146"/>
      <c r="E1" s="146"/>
      <c r="F1" s="146"/>
      <c r="G1" s="147"/>
      <c r="H1" s="65"/>
      <c r="I1" s="65"/>
      <c r="J1" s="65"/>
      <c r="K1" s="65"/>
      <c r="L1" s="65"/>
      <c r="M1" s="65"/>
      <c r="N1" s="65"/>
    </row>
    <row r="2" spans="1:15" ht="45" customHeight="1" x14ac:dyDescent="0.25">
      <c r="A2" s="289" t="s">
        <v>24</v>
      </c>
      <c r="B2" s="289"/>
      <c r="C2" s="289"/>
      <c r="D2" s="290" t="s">
        <v>491</v>
      </c>
      <c r="E2" s="290"/>
      <c r="F2" s="290"/>
      <c r="G2" s="290"/>
      <c r="H2" s="290"/>
      <c r="I2" s="65"/>
      <c r="J2" s="65"/>
      <c r="K2" s="65"/>
      <c r="L2" s="65"/>
      <c r="M2" s="65"/>
      <c r="N2" s="65"/>
    </row>
    <row r="3" spans="1:15" ht="45" customHeight="1" x14ac:dyDescent="0.25">
      <c r="A3" s="289" t="s">
        <v>0</v>
      </c>
      <c r="B3" s="289"/>
      <c r="C3" s="289"/>
      <c r="D3" s="290" t="s">
        <v>23</v>
      </c>
      <c r="E3" s="290"/>
      <c r="F3" s="290"/>
      <c r="G3" s="290"/>
      <c r="H3" s="290"/>
      <c r="I3" s="65"/>
      <c r="J3" s="65"/>
      <c r="K3" s="65"/>
      <c r="L3" s="65"/>
      <c r="M3" s="65"/>
      <c r="N3" s="65"/>
    </row>
    <row r="4" spans="1:15" ht="78.75" customHeight="1" x14ac:dyDescent="0.25">
      <c r="A4" s="289" t="s">
        <v>25</v>
      </c>
      <c r="B4" s="289"/>
      <c r="C4" s="289"/>
      <c r="D4" s="290" t="s">
        <v>490</v>
      </c>
      <c r="E4" s="290"/>
      <c r="F4" s="290"/>
      <c r="G4" s="290"/>
      <c r="H4" s="290"/>
      <c r="I4" s="65"/>
      <c r="J4" s="65"/>
      <c r="K4" s="65"/>
      <c r="L4" s="65"/>
      <c r="M4" s="65"/>
      <c r="N4" s="65"/>
    </row>
    <row r="5" spans="1:15" x14ac:dyDescent="0.25">
      <c r="A5" s="19"/>
      <c r="B5" s="19"/>
      <c r="C5" s="19"/>
      <c r="D5" s="146"/>
      <c r="E5" s="146"/>
      <c r="F5" s="146"/>
      <c r="G5" s="147"/>
      <c r="H5" s="65"/>
      <c r="I5" s="65"/>
      <c r="J5" s="65"/>
      <c r="K5" s="65"/>
      <c r="L5" s="65"/>
      <c r="M5" s="65"/>
      <c r="N5" s="65"/>
    </row>
    <row r="6" spans="1:15" s="36" customFormat="1" x14ac:dyDescent="0.25">
      <c r="A6" s="35"/>
      <c r="B6" s="35"/>
      <c r="C6" s="35"/>
      <c r="D6" s="148"/>
      <c r="E6" s="148"/>
      <c r="F6" s="148" t="s">
        <v>492</v>
      </c>
      <c r="G6" s="149"/>
      <c r="H6" s="149"/>
      <c r="I6" s="149"/>
      <c r="J6" s="149"/>
      <c r="K6" s="149"/>
      <c r="L6" s="149"/>
      <c r="M6" s="149"/>
      <c r="N6" s="149"/>
    </row>
    <row r="7" spans="1:15" s="36" customFormat="1" ht="21" customHeight="1" x14ac:dyDescent="0.25">
      <c r="A7" s="35" t="s">
        <v>1</v>
      </c>
      <c r="B7" s="35"/>
      <c r="C7" s="35"/>
      <c r="D7" s="148"/>
      <c r="E7" s="148"/>
      <c r="F7" s="148" t="s">
        <v>487</v>
      </c>
      <c r="G7" s="149"/>
      <c r="H7" s="149"/>
      <c r="I7" s="149"/>
      <c r="J7" s="149"/>
      <c r="K7" s="149"/>
      <c r="L7" s="149"/>
      <c r="M7" s="149"/>
      <c r="N7" s="149"/>
    </row>
    <row r="8" spans="1:15" x14ac:dyDescent="0.25">
      <c r="A8" s="17"/>
      <c r="B8" s="17"/>
      <c r="C8" s="17"/>
      <c r="D8" s="146"/>
      <c r="E8" s="146"/>
      <c r="F8" s="146"/>
      <c r="G8" s="147"/>
      <c r="H8" s="65"/>
      <c r="I8" s="65"/>
      <c r="J8" s="65"/>
      <c r="K8" s="65"/>
      <c r="L8" s="65"/>
      <c r="M8" s="65"/>
      <c r="N8" s="65"/>
    </row>
    <row r="9" spans="1:15" ht="45" customHeight="1" x14ac:dyDescent="0.25">
      <c r="A9" s="289" t="s">
        <v>6</v>
      </c>
      <c r="B9" s="287" t="s">
        <v>29</v>
      </c>
      <c r="C9" s="287" t="s">
        <v>30</v>
      </c>
      <c r="D9" s="287" t="s">
        <v>31</v>
      </c>
      <c r="E9" s="287" t="s">
        <v>32</v>
      </c>
      <c r="F9" s="287" t="s">
        <v>34</v>
      </c>
      <c r="G9" s="292" t="s">
        <v>33</v>
      </c>
      <c r="H9" s="291" t="s">
        <v>26</v>
      </c>
      <c r="I9" s="291" t="s">
        <v>5</v>
      </c>
      <c r="J9" s="291"/>
      <c r="K9" s="291"/>
      <c r="L9" s="291"/>
      <c r="M9" s="291"/>
      <c r="N9" s="291"/>
      <c r="O9" s="17" t="s">
        <v>361</v>
      </c>
    </row>
    <row r="10" spans="1:15" ht="37.5" customHeight="1" x14ac:dyDescent="0.25">
      <c r="A10" s="289"/>
      <c r="B10" s="287"/>
      <c r="C10" s="287"/>
      <c r="D10" s="287"/>
      <c r="E10" s="287"/>
      <c r="F10" s="287"/>
      <c r="G10" s="292"/>
      <c r="H10" s="291"/>
      <c r="I10" s="291" t="s">
        <v>7</v>
      </c>
      <c r="J10" s="291"/>
      <c r="K10" s="291" t="s">
        <v>8</v>
      </c>
      <c r="L10" s="291"/>
      <c r="M10" s="291" t="s">
        <v>28</v>
      </c>
      <c r="N10" s="291" t="s">
        <v>27</v>
      </c>
      <c r="O10" s="17"/>
    </row>
    <row r="11" spans="1:15" ht="186.75" customHeight="1" x14ac:dyDescent="0.25">
      <c r="A11" s="289"/>
      <c r="B11" s="287"/>
      <c r="C11" s="287"/>
      <c r="D11" s="287"/>
      <c r="E11" s="287"/>
      <c r="F11" s="287"/>
      <c r="G11" s="292"/>
      <c r="H11" s="291"/>
      <c r="I11" s="101" t="s">
        <v>2</v>
      </c>
      <c r="J11" s="101" t="s">
        <v>3</v>
      </c>
      <c r="K11" s="150" t="s">
        <v>2</v>
      </c>
      <c r="L11" s="150" t="s">
        <v>4</v>
      </c>
      <c r="M11" s="291"/>
      <c r="N11" s="291"/>
      <c r="O11" s="17"/>
    </row>
    <row r="12" spans="1:15" ht="18" customHeight="1" x14ac:dyDescent="0.25">
      <c r="A12" s="19" t="s">
        <v>17</v>
      </c>
      <c r="B12" s="13" t="s">
        <v>16</v>
      </c>
      <c r="C12" s="19" t="s">
        <v>15</v>
      </c>
      <c r="D12" s="113" t="s">
        <v>18</v>
      </c>
      <c r="E12" s="113" t="s">
        <v>19</v>
      </c>
      <c r="F12" s="113" t="s">
        <v>20</v>
      </c>
      <c r="G12" s="151" t="s">
        <v>22</v>
      </c>
      <c r="H12" s="101" t="s">
        <v>14</v>
      </c>
      <c r="I12" s="101" t="s">
        <v>13</v>
      </c>
      <c r="J12" s="101" t="s">
        <v>12</v>
      </c>
      <c r="K12" s="150" t="s">
        <v>11</v>
      </c>
      <c r="L12" s="150" t="s">
        <v>10</v>
      </c>
      <c r="M12" s="101" t="s">
        <v>21</v>
      </c>
      <c r="N12" s="101" t="s">
        <v>9</v>
      </c>
      <c r="O12" s="17"/>
    </row>
    <row r="13" spans="1:15" ht="44.25" customHeight="1" x14ac:dyDescent="0.25">
      <c r="A13" s="13" t="s">
        <v>35</v>
      </c>
      <c r="B13" s="214" t="s">
        <v>36</v>
      </c>
      <c r="C13" s="214"/>
      <c r="D13" s="214"/>
      <c r="E13" s="214"/>
      <c r="F13" s="214"/>
      <c r="G13" s="214"/>
      <c r="H13" s="214"/>
      <c r="I13" s="214"/>
      <c r="J13" s="214"/>
      <c r="K13" s="214"/>
      <c r="L13" s="214"/>
      <c r="M13" s="214"/>
      <c r="N13" s="214"/>
      <c r="O13" s="17"/>
    </row>
    <row r="14" spans="1:15" ht="26.25" customHeight="1" x14ac:dyDescent="0.25">
      <c r="A14" s="13" t="s">
        <v>37</v>
      </c>
      <c r="B14" s="214" t="s">
        <v>38</v>
      </c>
      <c r="C14" s="214"/>
      <c r="D14" s="214"/>
      <c r="E14" s="214"/>
      <c r="F14" s="214"/>
      <c r="G14" s="214"/>
      <c r="H14" s="214"/>
      <c r="I14" s="214"/>
      <c r="J14" s="214"/>
      <c r="K14" s="214"/>
      <c r="L14" s="214"/>
      <c r="M14" s="214"/>
      <c r="N14" s="214"/>
      <c r="O14" s="17"/>
    </row>
    <row r="15" spans="1:15" ht="27" customHeight="1" x14ac:dyDescent="0.25">
      <c r="A15" s="15" t="s">
        <v>39</v>
      </c>
      <c r="B15" s="281" t="s">
        <v>493</v>
      </c>
      <c r="C15" s="214"/>
      <c r="D15" s="214"/>
      <c r="E15" s="214"/>
      <c r="F15" s="214"/>
      <c r="G15" s="214"/>
      <c r="H15" s="214"/>
      <c r="I15" s="214"/>
      <c r="J15" s="214"/>
      <c r="K15" s="214"/>
      <c r="L15" s="214"/>
      <c r="M15" s="214"/>
      <c r="N15" s="214"/>
      <c r="O15" s="17"/>
    </row>
    <row r="16" spans="1:15" ht="26.25" customHeight="1" x14ac:dyDescent="0.25">
      <c r="A16" s="13" t="s">
        <v>40</v>
      </c>
      <c r="B16" s="214" t="s">
        <v>41</v>
      </c>
      <c r="C16" s="214"/>
      <c r="D16" s="214"/>
      <c r="E16" s="214"/>
      <c r="F16" s="214"/>
      <c r="G16" s="214"/>
      <c r="H16" s="214"/>
      <c r="I16" s="214"/>
      <c r="J16" s="214"/>
      <c r="K16" s="214"/>
      <c r="L16" s="214"/>
      <c r="M16" s="214"/>
      <c r="N16" s="214"/>
      <c r="O16" s="17"/>
    </row>
    <row r="17" spans="1:15" ht="27" customHeight="1" x14ac:dyDescent="0.25">
      <c r="A17" s="13" t="s">
        <v>42</v>
      </c>
      <c r="B17" s="214" t="s">
        <v>43</v>
      </c>
      <c r="C17" s="214"/>
      <c r="D17" s="214"/>
      <c r="E17" s="214"/>
      <c r="F17" s="214"/>
      <c r="G17" s="214"/>
      <c r="H17" s="214"/>
      <c r="I17" s="214"/>
      <c r="J17" s="214"/>
      <c r="K17" s="214"/>
      <c r="L17" s="214"/>
      <c r="M17" s="214"/>
      <c r="N17" s="214"/>
      <c r="O17" s="17"/>
    </row>
    <row r="18" spans="1:15" ht="60" customHeight="1" x14ac:dyDescent="0.25">
      <c r="A18" s="214" t="s">
        <v>44</v>
      </c>
      <c r="B18" s="228" t="s">
        <v>45</v>
      </c>
      <c r="C18" s="45" t="s">
        <v>46</v>
      </c>
      <c r="D18" s="113">
        <v>171</v>
      </c>
      <c r="E18" s="113">
        <v>171</v>
      </c>
      <c r="F18" s="113">
        <v>148.4</v>
      </c>
      <c r="G18" s="29">
        <f>F18/E18</f>
        <v>0.86783625730994152</v>
      </c>
      <c r="H18" s="14" t="s">
        <v>47</v>
      </c>
      <c r="I18" s="2">
        <v>100</v>
      </c>
      <c r="J18" s="2">
        <v>100</v>
      </c>
      <c r="K18" s="144">
        <v>100</v>
      </c>
      <c r="L18" s="144">
        <v>100</v>
      </c>
      <c r="M18" s="97">
        <v>100</v>
      </c>
      <c r="N18" s="2">
        <v>100</v>
      </c>
      <c r="O18" s="17"/>
    </row>
    <row r="19" spans="1:15" ht="24.75" customHeight="1" x14ac:dyDescent="0.25">
      <c r="A19" s="214" t="s">
        <v>44</v>
      </c>
      <c r="B19" s="228" t="s">
        <v>45</v>
      </c>
      <c r="C19" s="28" t="s">
        <v>48</v>
      </c>
      <c r="D19" s="113">
        <v>171</v>
      </c>
      <c r="E19" s="113">
        <v>171</v>
      </c>
      <c r="F19" s="113">
        <v>148.4</v>
      </c>
      <c r="G19" s="29">
        <f>F19/E19</f>
        <v>0.86783625730994152</v>
      </c>
      <c r="H19" s="14"/>
      <c r="I19" s="2"/>
      <c r="J19" s="2"/>
      <c r="K19" s="144"/>
      <c r="L19" s="144"/>
      <c r="M19" s="138"/>
      <c r="N19" s="2"/>
      <c r="O19" s="17"/>
    </row>
    <row r="20" spans="1:15" ht="74.25" customHeight="1" x14ac:dyDescent="0.25">
      <c r="A20" s="214" t="s">
        <v>49</v>
      </c>
      <c r="B20" s="228" t="s">
        <v>291</v>
      </c>
      <c r="C20" s="45" t="s">
        <v>46</v>
      </c>
      <c r="D20" s="113">
        <v>1420.9</v>
      </c>
      <c r="E20" s="113">
        <v>1420.9</v>
      </c>
      <c r="F20" s="113">
        <v>1186.8</v>
      </c>
      <c r="G20" s="29">
        <f t="shared" ref="G20:G51" si="0">F20/E20</f>
        <v>0.83524526708424229</v>
      </c>
      <c r="H20" s="14" t="s">
        <v>265</v>
      </c>
      <c r="I20" s="2">
        <v>100</v>
      </c>
      <c r="J20" s="2">
        <v>100</v>
      </c>
      <c r="K20" s="144">
        <v>100</v>
      </c>
      <c r="L20" s="144">
        <v>100</v>
      </c>
      <c r="M20" s="97">
        <v>100</v>
      </c>
      <c r="N20" s="2">
        <v>100</v>
      </c>
      <c r="O20" s="17"/>
    </row>
    <row r="21" spans="1:15" ht="20.25" customHeight="1" x14ac:dyDescent="0.25">
      <c r="A21" s="214" t="s">
        <v>49</v>
      </c>
      <c r="B21" s="228" t="s">
        <v>50</v>
      </c>
      <c r="C21" s="28" t="s">
        <v>48</v>
      </c>
      <c r="D21" s="113">
        <v>1420.9</v>
      </c>
      <c r="E21" s="113">
        <v>1420.9</v>
      </c>
      <c r="F21" s="113">
        <v>1186.8</v>
      </c>
      <c r="G21" s="29">
        <f t="shared" si="0"/>
        <v>0.83524526708424229</v>
      </c>
      <c r="H21" s="14"/>
      <c r="I21" s="2"/>
      <c r="J21" s="2"/>
      <c r="K21" s="144"/>
      <c r="L21" s="144"/>
      <c r="M21" s="138"/>
      <c r="N21" s="2"/>
      <c r="O21" s="17"/>
    </row>
    <row r="22" spans="1:15" ht="101.25" customHeight="1" x14ac:dyDescent="0.25">
      <c r="A22" s="214" t="s">
        <v>51</v>
      </c>
      <c r="B22" s="273" t="s">
        <v>52</v>
      </c>
      <c r="C22" s="45" t="s">
        <v>46</v>
      </c>
      <c r="D22" s="113">
        <v>2727910.2</v>
      </c>
      <c r="E22" s="113">
        <v>2727910.2</v>
      </c>
      <c r="F22" s="113">
        <v>1599303.3</v>
      </c>
      <c r="G22" s="73">
        <f t="shared" si="0"/>
        <v>0.58627417427450501</v>
      </c>
      <c r="H22" s="69" t="s">
        <v>494</v>
      </c>
      <c r="I22" s="97">
        <v>22.2</v>
      </c>
      <c r="J22" s="97">
        <v>22.2</v>
      </c>
      <c r="K22" s="144">
        <v>22.3</v>
      </c>
      <c r="L22" s="144" t="s">
        <v>355</v>
      </c>
      <c r="M22" s="97" t="s">
        <v>355</v>
      </c>
      <c r="N22" s="97">
        <v>22.3</v>
      </c>
      <c r="O22" s="101" t="s">
        <v>360</v>
      </c>
    </row>
    <row r="23" spans="1:15" ht="65.25" customHeight="1" x14ac:dyDescent="0.25">
      <c r="A23" s="214" t="s">
        <v>51</v>
      </c>
      <c r="B23" s="273" t="s">
        <v>52</v>
      </c>
      <c r="C23" s="100" t="s">
        <v>48</v>
      </c>
      <c r="D23" s="113">
        <v>2727910.2</v>
      </c>
      <c r="E23" s="113">
        <v>2727910.2</v>
      </c>
      <c r="F23" s="113">
        <v>1599303.3</v>
      </c>
      <c r="G23" s="73">
        <f t="shared" si="0"/>
        <v>0.58627417427450501</v>
      </c>
      <c r="H23" s="69" t="s">
        <v>495</v>
      </c>
      <c r="I23" s="97"/>
      <c r="J23" s="97"/>
      <c r="K23" s="144">
        <v>100</v>
      </c>
      <c r="L23" s="144" t="s">
        <v>355</v>
      </c>
      <c r="M23" s="97" t="s">
        <v>355</v>
      </c>
      <c r="N23" s="97">
        <v>100</v>
      </c>
      <c r="O23" s="101" t="s">
        <v>360</v>
      </c>
    </row>
    <row r="24" spans="1:15" ht="86.25" customHeight="1" x14ac:dyDescent="0.25">
      <c r="A24" s="214" t="s">
        <v>53</v>
      </c>
      <c r="B24" s="228" t="s">
        <v>54</v>
      </c>
      <c r="C24" s="46" t="s">
        <v>55</v>
      </c>
      <c r="D24" s="113">
        <v>6996.9</v>
      </c>
      <c r="E24" s="113">
        <v>6996.9</v>
      </c>
      <c r="F24" s="113">
        <v>2232.6999999999998</v>
      </c>
      <c r="G24" s="29">
        <f t="shared" si="0"/>
        <v>0.31909845788849345</v>
      </c>
      <c r="H24" s="14" t="s">
        <v>496</v>
      </c>
      <c r="I24" s="2">
        <v>100</v>
      </c>
      <c r="J24" s="2">
        <v>100</v>
      </c>
      <c r="K24" s="144">
        <v>100</v>
      </c>
      <c r="L24" s="144">
        <v>100</v>
      </c>
      <c r="M24" s="97">
        <v>100</v>
      </c>
      <c r="N24" s="2">
        <v>100</v>
      </c>
      <c r="O24" s="17"/>
    </row>
    <row r="25" spans="1:15" ht="18" customHeight="1" x14ac:dyDescent="0.25">
      <c r="A25" s="214" t="s">
        <v>53</v>
      </c>
      <c r="B25" s="228" t="s">
        <v>54</v>
      </c>
      <c r="C25" s="28" t="s">
        <v>48</v>
      </c>
      <c r="D25" s="113">
        <v>6996.9</v>
      </c>
      <c r="E25" s="113">
        <v>6996.9</v>
      </c>
      <c r="F25" s="113">
        <v>2232.6999999999998</v>
      </c>
      <c r="G25" s="29">
        <f t="shared" si="0"/>
        <v>0.31909845788849345</v>
      </c>
      <c r="H25" s="14"/>
      <c r="I25" s="2"/>
      <c r="J25" s="2"/>
      <c r="K25" s="144"/>
      <c r="L25" s="144"/>
      <c r="M25" s="138"/>
      <c r="N25" s="2"/>
      <c r="O25" s="17"/>
    </row>
    <row r="26" spans="1:15" ht="71.25" customHeight="1" x14ac:dyDescent="0.25">
      <c r="A26" s="214" t="s">
        <v>56</v>
      </c>
      <c r="B26" s="228" t="s">
        <v>57</v>
      </c>
      <c r="C26" s="46" t="s">
        <v>55</v>
      </c>
      <c r="D26" s="113">
        <v>24856.5</v>
      </c>
      <c r="E26" s="113">
        <v>24856.5</v>
      </c>
      <c r="F26" s="113">
        <v>15424.1</v>
      </c>
      <c r="G26" s="29">
        <f t="shared" si="0"/>
        <v>0.62052581819644759</v>
      </c>
      <c r="H26" s="14" t="s">
        <v>497</v>
      </c>
      <c r="I26" s="2">
        <v>100</v>
      </c>
      <c r="J26" s="2">
        <v>100</v>
      </c>
      <c r="K26" s="144">
        <v>100</v>
      </c>
      <c r="L26" s="144">
        <v>100</v>
      </c>
      <c r="M26" s="97">
        <v>100</v>
      </c>
      <c r="N26" s="2">
        <v>100</v>
      </c>
      <c r="O26" s="17"/>
    </row>
    <row r="27" spans="1:15" ht="18" customHeight="1" x14ac:dyDescent="0.25">
      <c r="A27" s="214" t="s">
        <v>56</v>
      </c>
      <c r="B27" s="228" t="s">
        <v>57</v>
      </c>
      <c r="C27" s="28" t="s">
        <v>48</v>
      </c>
      <c r="D27" s="113">
        <v>24856.5</v>
      </c>
      <c r="E27" s="113">
        <v>24856.5</v>
      </c>
      <c r="F27" s="113">
        <v>15424.1</v>
      </c>
      <c r="G27" s="29">
        <f t="shared" si="0"/>
        <v>0.62052581819644759</v>
      </c>
      <c r="H27" s="14"/>
      <c r="I27" s="2"/>
      <c r="J27" s="2"/>
      <c r="K27" s="144"/>
      <c r="L27" s="144"/>
      <c r="M27" s="138"/>
      <c r="N27" s="2"/>
      <c r="O27" s="17"/>
    </row>
    <row r="28" spans="1:15" ht="45" customHeight="1" x14ac:dyDescent="0.25">
      <c r="A28" s="214" t="s">
        <v>58</v>
      </c>
      <c r="B28" s="228" t="s">
        <v>59</v>
      </c>
      <c r="C28" s="46" t="s">
        <v>55</v>
      </c>
      <c r="D28" s="113">
        <v>35184.1</v>
      </c>
      <c r="E28" s="113">
        <v>35184.1</v>
      </c>
      <c r="F28" s="113">
        <v>7772.6</v>
      </c>
      <c r="G28" s="29">
        <f t="shared" si="0"/>
        <v>0.22091228708422272</v>
      </c>
      <c r="H28" s="14" t="s">
        <v>498</v>
      </c>
      <c r="I28" s="2">
        <v>100</v>
      </c>
      <c r="J28" s="2">
        <v>100</v>
      </c>
      <c r="K28" s="144">
        <v>100</v>
      </c>
      <c r="L28" s="144">
        <v>100</v>
      </c>
      <c r="M28" s="97">
        <v>100</v>
      </c>
      <c r="N28" s="2">
        <v>100</v>
      </c>
      <c r="O28" s="17"/>
    </row>
    <row r="29" spans="1:15" ht="18" customHeight="1" x14ac:dyDescent="0.25">
      <c r="A29" s="214" t="s">
        <v>58</v>
      </c>
      <c r="B29" s="228" t="s">
        <v>59</v>
      </c>
      <c r="C29" s="28" t="s">
        <v>48</v>
      </c>
      <c r="D29" s="113">
        <v>35184.1</v>
      </c>
      <c r="E29" s="113">
        <v>35184.1</v>
      </c>
      <c r="F29" s="113">
        <v>7772.6</v>
      </c>
      <c r="G29" s="29">
        <f t="shared" si="0"/>
        <v>0.22091228708422272</v>
      </c>
      <c r="H29" s="14"/>
      <c r="I29" s="2"/>
      <c r="J29" s="2"/>
      <c r="K29" s="144"/>
      <c r="L29" s="144"/>
      <c r="M29" s="138"/>
      <c r="N29" s="2"/>
      <c r="O29" s="17"/>
    </row>
    <row r="30" spans="1:15" ht="67.5" customHeight="1" x14ac:dyDescent="0.25">
      <c r="A30" s="214" t="s">
        <v>60</v>
      </c>
      <c r="B30" s="273" t="s">
        <v>266</v>
      </c>
      <c r="C30" s="99" t="s">
        <v>55</v>
      </c>
      <c r="D30" s="287">
        <v>213133.2</v>
      </c>
      <c r="E30" s="113">
        <v>215434.9</v>
      </c>
      <c r="F30" s="287">
        <v>134849.1</v>
      </c>
      <c r="G30" s="288">
        <f t="shared" si="0"/>
        <v>0.62593897274768395</v>
      </c>
      <c r="H30" s="69" t="s">
        <v>500</v>
      </c>
      <c r="I30" s="97">
        <v>88</v>
      </c>
      <c r="J30" s="97">
        <v>92.7</v>
      </c>
      <c r="K30" s="144">
        <v>88</v>
      </c>
      <c r="L30" s="144" t="s">
        <v>355</v>
      </c>
      <c r="M30" s="97" t="s">
        <v>355</v>
      </c>
      <c r="N30" s="97">
        <v>88</v>
      </c>
      <c r="O30" s="101" t="s">
        <v>360</v>
      </c>
    </row>
    <row r="31" spans="1:15" ht="45.75" customHeight="1" x14ac:dyDescent="0.25">
      <c r="A31" s="214"/>
      <c r="B31" s="273"/>
      <c r="C31" s="111"/>
      <c r="D31" s="287"/>
      <c r="E31" s="113"/>
      <c r="F31" s="287"/>
      <c r="G31" s="288"/>
      <c r="H31" s="69" t="s">
        <v>499</v>
      </c>
      <c r="I31" s="97">
        <v>70</v>
      </c>
      <c r="J31" s="97">
        <v>98.4</v>
      </c>
      <c r="K31" s="144">
        <v>75</v>
      </c>
      <c r="L31" s="144" t="s">
        <v>355</v>
      </c>
      <c r="M31" s="97" t="s">
        <v>355</v>
      </c>
      <c r="N31" s="97">
        <v>80</v>
      </c>
      <c r="O31" s="101" t="s">
        <v>360</v>
      </c>
    </row>
    <row r="32" spans="1:15" ht="20.45" customHeight="1" x14ac:dyDescent="0.25">
      <c r="A32" s="214" t="s">
        <v>60</v>
      </c>
      <c r="B32" s="273" t="s">
        <v>61</v>
      </c>
      <c r="C32" s="100" t="s">
        <v>48</v>
      </c>
      <c r="D32" s="113">
        <v>213133.2</v>
      </c>
      <c r="E32" s="113">
        <v>215434.9</v>
      </c>
      <c r="F32" s="113">
        <v>134849.1</v>
      </c>
      <c r="G32" s="73">
        <f t="shared" si="0"/>
        <v>0.62593897274768395</v>
      </c>
      <c r="H32" s="69"/>
      <c r="I32" s="97"/>
      <c r="J32" s="97"/>
      <c r="K32" s="144"/>
      <c r="L32" s="144"/>
      <c r="M32" s="138"/>
      <c r="N32" s="97"/>
      <c r="O32" s="65"/>
    </row>
    <row r="33" spans="1:15" ht="51" customHeight="1" x14ac:dyDescent="0.25">
      <c r="A33" s="214" t="s">
        <v>62</v>
      </c>
      <c r="B33" s="228" t="s">
        <v>292</v>
      </c>
      <c r="C33" s="46" t="s">
        <v>55</v>
      </c>
      <c r="D33" s="113">
        <v>83432.399999999994</v>
      </c>
      <c r="E33" s="113">
        <v>96553</v>
      </c>
      <c r="F33" s="113">
        <v>73685.600000000006</v>
      </c>
      <c r="G33" s="29">
        <f t="shared" si="0"/>
        <v>0.76316220107091448</v>
      </c>
      <c r="H33" s="14" t="s">
        <v>501</v>
      </c>
      <c r="I33" s="2">
        <v>100</v>
      </c>
      <c r="J33" s="2">
        <v>100</v>
      </c>
      <c r="K33" s="144">
        <v>100</v>
      </c>
      <c r="L33" s="144" t="s">
        <v>355</v>
      </c>
      <c r="M33" s="97" t="s">
        <v>355</v>
      </c>
      <c r="N33" s="2">
        <v>100</v>
      </c>
      <c r="O33" s="19" t="s">
        <v>360</v>
      </c>
    </row>
    <row r="34" spans="1:15" ht="22.5" customHeight="1" x14ac:dyDescent="0.25">
      <c r="A34" s="214" t="s">
        <v>64</v>
      </c>
      <c r="B34" s="228" t="s">
        <v>65</v>
      </c>
      <c r="C34" s="28" t="s">
        <v>48</v>
      </c>
      <c r="D34" s="113">
        <v>83432.399999999994</v>
      </c>
      <c r="E34" s="113">
        <v>96553</v>
      </c>
      <c r="F34" s="113">
        <v>73685.600000000006</v>
      </c>
      <c r="G34" s="29">
        <f t="shared" si="0"/>
        <v>0.76316220107091448</v>
      </c>
      <c r="H34" s="14"/>
      <c r="I34" s="2"/>
      <c r="J34" s="2"/>
      <c r="K34" s="144"/>
      <c r="L34" s="144"/>
      <c r="M34" s="138"/>
      <c r="N34" s="2"/>
      <c r="O34" s="17"/>
    </row>
    <row r="35" spans="1:15" ht="54.75" customHeight="1" x14ac:dyDescent="0.25">
      <c r="A35" s="218" t="s">
        <v>64</v>
      </c>
      <c r="B35" s="239" t="s">
        <v>489</v>
      </c>
      <c r="C35" s="80" t="s">
        <v>55</v>
      </c>
      <c r="D35" s="113">
        <v>3000</v>
      </c>
      <c r="E35" s="113">
        <v>3000</v>
      </c>
      <c r="F35" s="113">
        <v>0</v>
      </c>
      <c r="G35" s="188">
        <f t="shared" si="0"/>
        <v>0</v>
      </c>
      <c r="H35" s="69" t="s">
        <v>502</v>
      </c>
      <c r="I35" s="75" t="s">
        <v>280</v>
      </c>
      <c r="J35" s="75" t="s">
        <v>280</v>
      </c>
      <c r="K35" s="144" t="s">
        <v>81</v>
      </c>
      <c r="L35" s="144" t="s">
        <v>355</v>
      </c>
      <c r="M35" s="138" t="s">
        <v>355</v>
      </c>
      <c r="N35" s="75" t="s">
        <v>280</v>
      </c>
      <c r="O35" s="84" t="s">
        <v>360</v>
      </c>
    </row>
    <row r="36" spans="1:15" ht="22.5" customHeight="1" x14ac:dyDescent="0.25">
      <c r="A36" s="218" t="s">
        <v>64</v>
      </c>
      <c r="B36" s="240"/>
      <c r="C36" s="86" t="s">
        <v>48</v>
      </c>
      <c r="D36" s="113">
        <v>3000</v>
      </c>
      <c r="E36" s="113">
        <v>3000</v>
      </c>
      <c r="F36" s="113">
        <v>0</v>
      </c>
      <c r="G36" s="188">
        <f t="shared" si="0"/>
        <v>0</v>
      </c>
      <c r="H36" s="69"/>
      <c r="I36" s="75"/>
      <c r="J36" s="75"/>
      <c r="K36" s="144"/>
      <c r="L36" s="144"/>
      <c r="M36" s="138"/>
      <c r="N36" s="75"/>
      <c r="O36" s="65"/>
    </row>
    <row r="37" spans="1:15" ht="61.5" customHeight="1" x14ac:dyDescent="0.25">
      <c r="A37" s="214" t="s">
        <v>66</v>
      </c>
      <c r="B37" s="228" t="s">
        <v>67</v>
      </c>
      <c r="C37" s="45" t="s">
        <v>46</v>
      </c>
      <c r="D37" s="113">
        <v>352508.2</v>
      </c>
      <c r="E37" s="113">
        <v>352508.2</v>
      </c>
      <c r="F37" s="113">
        <v>286459.90000000002</v>
      </c>
      <c r="G37" s="29">
        <f t="shared" si="0"/>
        <v>0.81263329477158264</v>
      </c>
      <c r="H37" s="14" t="s">
        <v>503</v>
      </c>
      <c r="I37" s="2">
        <v>100</v>
      </c>
      <c r="J37" s="2">
        <v>100</v>
      </c>
      <c r="K37" s="144">
        <v>100</v>
      </c>
      <c r="L37" s="144" t="s">
        <v>355</v>
      </c>
      <c r="M37" s="97" t="s">
        <v>355</v>
      </c>
      <c r="N37" s="2">
        <v>100</v>
      </c>
      <c r="O37" s="19" t="s">
        <v>360</v>
      </c>
    </row>
    <row r="38" spans="1:15" ht="24" customHeight="1" x14ac:dyDescent="0.25">
      <c r="A38" s="214" t="s">
        <v>66</v>
      </c>
      <c r="B38" s="228" t="s">
        <v>67</v>
      </c>
      <c r="C38" s="28" t="s">
        <v>48</v>
      </c>
      <c r="D38" s="113">
        <v>352508.2</v>
      </c>
      <c r="E38" s="113">
        <v>352508.2</v>
      </c>
      <c r="F38" s="113">
        <v>285459.90000000002</v>
      </c>
      <c r="G38" s="29">
        <f t="shared" si="0"/>
        <v>0.80979648133007975</v>
      </c>
      <c r="H38" s="14"/>
      <c r="I38" s="2"/>
      <c r="J38" s="2"/>
      <c r="K38" s="144"/>
      <c r="L38" s="144"/>
      <c r="M38" s="138"/>
      <c r="N38" s="2"/>
      <c r="O38" s="17"/>
    </row>
    <row r="39" spans="1:15" ht="59.25" customHeight="1" x14ac:dyDescent="0.25">
      <c r="A39" s="214" t="s">
        <v>68</v>
      </c>
      <c r="B39" s="273" t="s">
        <v>69</v>
      </c>
      <c r="C39" s="46" t="s">
        <v>55</v>
      </c>
      <c r="D39" s="113">
        <v>50000</v>
      </c>
      <c r="E39" s="113">
        <v>50000</v>
      </c>
      <c r="F39" s="113">
        <v>42377.4</v>
      </c>
      <c r="G39" s="29">
        <f t="shared" si="0"/>
        <v>0.84754800000000008</v>
      </c>
      <c r="H39" s="14" t="s">
        <v>504</v>
      </c>
      <c r="I39" s="2">
        <v>100</v>
      </c>
      <c r="J39" s="2">
        <v>100</v>
      </c>
      <c r="K39" s="144">
        <v>100</v>
      </c>
      <c r="L39" s="144" t="s">
        <v>355</v>
      </c>
      <c r="M39" s="97" t="s">
        <v>355</v>
      </c>
      <c r="N39" s="2">
        <v>100</v>
      </c>
      <c r="O39" s="19" t="s">
        <v>360</v>
      </c>
    </row>
    <row r="40" spans="1:15" ht="22.5" customHeight="1" x14ac:dyDescent="0.25">
      <c r="A40" s="214" t="s">
        <v>68</v>
      </c>
      <c r="B40" s="273" t="s">
        <v>69</v>
      </c>
      <c r="C40" s="28" t="s">
        <v>48</v>
      </c>
      <c r="D40" s="113">
        <v>50000</v>
      </c>
      <c r="E40" s="113">
        <v>50000</v>
      </c>
      <c r="F40" s="113">
        <v>42377.4</v>
      </c>
      <c r="G40" s="29">
        <f t="shared" si="0"/>
        <v>0.84754800000000008</v>
      </c>
      <c r="H40" s="14"/>
      <c r="I40" s="2"/>
      <c r="J40" s="2"/>
      <c r="K40" s="144"/>
      <c r="L40" s="144"/>
      <c r="M40" s="138"/>
      <c r="N40" s="2"/>
      <c r="O40" s="17"/>
    </row>
    <row r="41" spans="1:15" ht="49.5" customHeight="1" x14ac:dyDescent="0.25">
      <c r="A41" s="214" t="s">
        <v>70</v>
      </c>
      <c r="B41" s="273" t="s">
        <v>351</v>
      </c>
      <c r="C41" s="46" t="s">
        <v>55</v>
      </c>
      <c r="D41" s="113">
        <v>134063.79999999999</v>
      </c>
      <c r="E41" s="113">
        <v>134063.79999999999</v>
      </c>
      <c r="F41" s="113">
        <v>37948.9</v>
      </c>
      <c r="G41" s="87">
        <f>F41/E41</f>
        <v>0.2830659730665549</v>
      </c>
      <c r="H41" s="69"/>
      <c r="I41" s="97"/>
      <c r="J41" s="97"/>
      <c r="K41" s="144"/>
      <c r="L41" s="144"/>
      <c r="M41" s="138"/>
      <c r="N41" s="97"/>
      <c r="O41" s="65"/>
    </row>
    <row r="42" spans="1:15" ht="24.75" customHeight="1" x14ac:dyDescent="0.25">
      <c r="A42" s="214"/>
      <c r="B42" s="273"/>
      <c r="C42" s="28" t="s">
        <v>48</v>
      </c>
      <c r="D42" s="113">
        <v>134063.79999999999</v>
      </c>
      <c r="E42" s="113">
        <v>134063.79999999999</v>
      </c>
      <c r="F42" s="113">
        <v>37948.9</v>
      </c>
      <c r="G42" s="87">
        <f>F42/E42</f>
        <v>0.2830659730665549</v>
      </c>
      <c r="H42" s="69"/>
      <c r="I42" s="97"/>
      <c r="J42" s="97"/>
      <c r="K42" s="144"/>
      <c r="L42" s="144"/>
      <c r="M42" s="138"/>
      <c r="N42" s="97"/>
      <c r="O42" s="65"/>
    </row>
    <row r="43" spans="1:15" ht="57" customHeight="1" x14ac:dyDescent="0.25">
      <c r="A43" s="214" t="s">
        <v>72</v>
      </c>
      <c r="B43" s="228" t="s">
        <v>71</v>
      </c>
      <c r="C43" s="46" t="s">
        <v>55</v>
      </c>
      <c r="D43" s="113">
        <v>35290.6</v>
      </c>
      <c r="E43" s="113">
        <v>35290.6</v>
      </c>
      <c r="F43" s="113">
        <v>16598.7</v>
      </c>
      <c r="G43" s="29">
        <f t="shared" si="0"/>
        <v>0.47034337755662986</v>
      </c>
      <c r="H43" s="14" t="s">
        <v>505</v>
      </c>
      <c r="I43" s="2">
        <v>100</v>
      </c>
      <c r="J43" s="2">
        <v>100</v>
      </c>
      <c r="K43" s="144">
        <v>100</v>
      </c>
      <c r="L43" s="144">
        <v>100</v>
      </c>
      <c r="M43" s="97">
        <v>100</v>
      </c>
      <c r="N43" s="2">
        <v>100</v>
      </c>
      <c r="O43" s="17"/>
    </row>
    <row r="44" spans="1:15" ht="45" customHeight="1" x14ac:dyDescent="0.25">
      <c r="A44" s="214" t="s">
        <v>70</v>
      </c>
      <c r="B44" s="228" t="s">
        <v>71</v>
      </c>
      <c r="C44" s="45" t="s">
        <v>46</v>
      </c>
      <c r="D44" s="113">
        <v>169</v>
      </c>
      <c r="E44" s="113">
        <v>189.9</v>
      </c>
      <c r="F44" s="113">
        <v>177.8</v>
      </c>
      <c r="G44" s="29">
        <f t="shared" si="0"/>
        <v>0.93628225381779884</v>
      </c>
      <c r="H44" s="14"/>
      <c r="I44" s="2"/>
      <c r="J44" s="2"/>
      <c r="K44" s="144"/>
      <c r="L44" s="144"/>
      <c r="M44" s="138"/>
      <c r="N44" s="2"/>
      <c r="O44" s="17"/>
    </row>
    <row r="45" spans="1:15" ht="20.25" customHeight="1" x14ac:dyDescent="0.25">
      <c r="A45" s="214" t="s">
        <v>70</v>
      </c>
      <c r="B45" s="228" t="s">
        <v>71</v>
      </c>
      <c r="C45" s="28" t="s">
        <v>48</v>
      </c>
      <c r="D45" s="113">
        <f>D43+D44</f>
        <v>35459.599999999999</v>
      </c>
      <c r="E45" s="113">
        <f t="shared" ref="E45" si="1">E43+E44</f>
        <v>35480.5</v>
      </c>
      <c r="F45" s="113">
        <v>16776.5</v>
      </c>
      <c r="G45" s="29">
        <f t="shared" si="0"/>
        <v>0.4728371922605375</v>
      </c>
      <c r="H45" s="14"/>
      <c r="I45" s="2"/>
      <c r="J45" s="2"/>
      <c r="K45" s="144"/>
      <c r="L45" s="144"/>
      <c r="M45" s="138"/>
      <c r="N45" s="2"/>
      <c r="O45" s="17"/>
    </row>
    <row r="46" spans="1:15" ht="57" customHeight="1" x14ac:dyDescent="0.25">
      <c r="A46" s="215" t="s">
        <v>74</v>
      </c>
      <c r="B46" s="228" t="s">
        <v>73</v>
      </c>
      <c r="C46" s="45" t="s">
        <v>46</v>
      </c>
      <c r="D46" s="113">
        <v>157937.79999999999</v>
      </c>
      <c r="E46" s="113">
        <v>157937.79999999999</v>
      </c>
      <c r="F46" s="113">
        <v>154371.6</v>
      </c>
      <c r="G46" s="29">
        <f t="shared" si="0"/>
        <v>0.97742022492398917</v>
      </c>
      <c r="H46" s="14" t="s">
        <v>506</v>
      </c>
      <c r="I46" s="20">
        <v>100</v>
      </c>
      <c r="J46" s="20">
        <v>100</v>
      </c>
      <c r="K46" s="67">
        <v>100</v>
      </c>
      <c r="L46" s="67">
        <v>100</v>
      </c>
      <c r="M46" s="67">
        <v>100</v>
      </c>
      <c r="N46" s="20">
        <v>100</v>
      </c>
      <c r="O46" s="17"/>
    </row>
    <row r="47" spans="1:15" ht="18" customHeight="1" x14ac:dyDescent="0.25">
      <c r="A47" s="202"/>
      <c r="B47" s="228" t="s">
        <v>73</v>
      </c>
      <c r="C47" s="28" t="s">
        <v>48</v>
      </c>
      <c r="D47" s="113">
        <v>157937.79999999999</v>
      </c>
      <c r="E47" s="113">
        <v>157937.79999999999</v>
      </c>
      <c r="F47" s="113">
        <v>154371.6</v>
      </c>
      <c r="G47" s="29">
        <f t="shared" si="0"/>
        <v>0.97742022492398917</v>
      </c>
      <c r="H47" s="14"/>
      <c r="I47" s="2"/>
      <c r="J47" s="2"/>
      <c r="K47" s="144"/>
      <c r="L47" s="144"/>
      <c r="M47" s="138"/>
      <c r="N47" s="2"/>
      <c r="O47" s="17"/>
    </row>
    <row r="48" spans="1:15" s="71" customFormat="1" ht="114" customHeight="1" x14ac:dyDescent="0.25">
      <c r="A48" s="215" t="s">
        <v>76</v>
      </c>
      <c r="B48" s="268" t="s">
        <v>77</v>
      </c>
      <c r="C48" s="80" t="s">
        <v>55</v>
      </c>
      <c r="D48" s="113">
        <v>2105.1999999999998</v>
      </c>
      <c r="E48" s="113">
        <v>2105.1999999999998</v>
      </c>
      <c r="F48" s="113">
        <v>772.1</v>
      </c>
      <c r="G48" s="73">
        <f t="shared" si="0"/>
        <v>0.3667585027550827</v>
      </c>
      <c r="H48" s="69" t="s">
        <v>507</v>
      </c>
      <c r="I48" s="66">
        <v>100</v>
      </c>
      <c r="J48" s="66">
        <v>100</v>
      </c>
      <c r="K48" s="144">
        <v>100</v>
      </c>
      <c r="L48" s="144">
        <v>100</v>
      </c>
      <c r="M48" s="67">
        <v>100</v>
      </c>
      <c r="N48" s="66">
        <v>100</v>
      </c>
      <c r="O48" s="65"/>
    </row>
    <row r="49" spans="1:15" ht="18" customHeight="1" x14ac:dyDescent="0.25">
      <c r="A49" s="202"/>
      <c r="B49" s="268" t="s">
        <v>77</v>
      </c>
      <c r="C49" s="28" t="s">
        <v>48</v>
      </c>
      <c r="D49" s="113">
        <v>2105.1999999999998</v>
      </c>
      <c r="E49" s="113">
        <v>2105.1999999999998</v>
      </c>
      <c r="F49" s="113">
        <v>772.1</v>
      </c>
      <c r="G49" s="29">
        <f t="shared" si="0"/>
        <v>0.3667585027550827</v>
      </c>
      <c r="H49" s="14"/>
      <c r="I49" s="2"/>
      <c r="J49" s="2"/>
      <c r="K49" s="144"/>
      <c r="L49" s="144"/>
      <c r="M49" s="138"/>
      <c r="N49" s="2"/>
      <c r="O49" s="17"/>
    </row>
    <row r="50" spans="1:15" ht="57" customHeight="1" x14ac:dyDescent="0.25">
      <c r="A50" s="215" t="s">
        <v>553</v>
      </c>
      <c r="B50" s="228" t="s">
        <v>80</v>
      </c>
      <c r="C50" s="45" t="s">
        <v>46</v>
      </c>
      <c r="D50" s="113">
        <v>70507.399999999994</v>
      </c>
      <c r="E50" s="113">
        <v>70507.399999999994</v>
      </c>
      <c r="F50" s="113">
        <v>44448.9</v>
      </c>
      <c r="G50" s="29">
        <f t="shared" si="0"/>
        <v>0.63041467987757316</v>
      </c>
      <c r="H50" s="14" t="s">
        <v>508</v>
      </c>
      <c r="I50" s="2">
        <v>100</v>
      </c>
      <c r="J50" s="2">
        <v>100</v>
      </c>
      <c r="K50" s="144">
        <v>100</v>
      </c>
      <c r="L50" s="144">
        <v>100</v>
      </c>
      <c r="M50" s="67">
        <v>100</v>
      </c>
      <c r="N50" s="2">
        <v>100</v>
      </c>
      <c r="O50" s="17"/>
    </row>
    <row r="51" spans="1:15" ht="21" customHeight="1" x14ac:dyDescent="0.25">
      <c r="A51" s="217" t="s">
        <v>79</v>
      </c>
      <c r="B51" s="228" t="s">
        <v>80</v>
      </c>
      <c r="C51" s="28" t="s">
        <v>48</v>
      </c>
      <c r="D51" s="58">
        <v>70507.399999999994</v>
      </c>
      <c r="E51" s="58">
        <v>70507.399999999994</v>
      </c>
      <c r="F51" s="113">
        <v>44448.9</v>
      </c>
      <c r="G51" s="29">
        <f t="shared" si="0"/>
        <v>0.63041467987757316</v>
      </c>
      <c r="H51" s="14"/>
      <c r="I51" s="2"/>
      <c r="J51" s="2"/>
      <c r="K51" s="144"/>
      <c r="L51" s="144"/>
      <c r="M51" s="138"/>
      <c r="N51" s="2"/>
      <c r="O51" s="17"/>
    </row>
    <row r="52" spans="1:15" ht="24" customHeight="1" x14ac:dyDescent="0.25">
      <c r="A52" s="13" t="s">
        <v>82</v>
      </c>
      <c r="B52" s="281" t="s">
        <v>83</v>
      </c>
      <c r="C52" s="281"/>
      <c r="D52" s="281"/>
      <c r="E52" s="281"/>
      <c r="F52" s="281"/>
      <c r="G52" s="281"/>
      <c r="H52" s="281"/>
      <c r="I52" s="281"/>
      <c r="J52" s="281"/>
      <c r="K52" s="281"/>
      <c r="L52" s="281"/>
      <c r="M52" s="281"/>
      <c r="N52" s="281"/>
      <c r="O52" s="17"/>
    </row>
    <row r="53" spans="1:15" ht="57" customHeight="1" x14ac:dyDescent="0.25">
      <c r="A53" s="214" t="s">
        <v>84</v>
      </c>
      <c r="B53" s="228" t="s">
        <v>85</v>
      </c>
      <c r="C53" s="48" t="s">
        <v>55</v>
      </c>
      <c r="D53" s="113">
        <f>SUM(8360.3+3208.6+1022.2+44368.3+578.2+114.7)</f>
        <v>57652.299999999996</v>
      </c>
      <c r="E53" s="113">
        <v>57652.3</v>
      </c>
      <c r="F53" s="113">
        <v>36943.9</v>
      </c>
      <c r="G53" s="29">
        <f>F53/E53</f>
        <v>0.64080531045595757</v>
      </c>
      <c r="H53" s="14" t="s">
        <v>509</v>
      </c>
      <c r="I53" s="2">
        <v>100</v>
      </c>
      <c r="J53" s="2">
        <v>100</v>
      </c>
      <c r="K53" s="144">
        <v>100</v>
      </c>
      <c r="L53" s="144">
        <v>100</v>
      </c>
      <c r="M53" s="97">
        <v>100</v>
      </c>
      <c r="N53" s="2">
        <v>100</v>
      </c>
      <c r="O53" s="17"/>
    </row>
    <row r="54" spans="1:15" ht="38.25" customHeight="1" x14ac:dyDescent="0.25">
      <c r="A54" s="214" t="s">
        <v>84</v>
      </c>
      <c r="B54" s="228" t="s">
        <v>85</v>
      </c>
      <c r="C54" s="13" t="s">
        <v>48</v>
      </c>
      <c r="D54" s="113">
        <f>SUM(8360.3+3208.6+1022.2+44368.3+578.2)</f>
        <v>57537.599999999999</v>
      </c>
      <c r="E54" s="113">
        <v>57652.3</v>
      </c>
      <c r="F54" s="113">
        <v>36943.9</v>
      </c>
      <c r="G54" s="29">
        <f>F54/E54</f>
        <v>0.64080531045595757</v>
      </c>
      <c r="H54" s="14"/>
      <c r="I54" s="2"/>
      <c r="J54" s="2"/>
      <c r="K54" s="144"/>
      <c r="L54" s="144"/>
      <c r="M54" s="138"/>
      <c r="N54" s="2"/>
      <c r="O54" s="17"/>
    </row>
    <row r="55" spans="1:15" ht="18" customHeight="1" x14ac:dyDescent="0.25">
      <c r="A55" s="232"/>
      <c r="B55" s="254" t="s">
        <v>565</v>
      </c>
      <c r="C55" s="89"/>
      <c r="D55" s="59"/>
      <c r="E55" s="59"/>
      <c r="F55" s="145"/>
      <c r="G55" s="56"/>
      <c r="H55" s="92"/>
      <c r="I55" s="42"/>
      <c r="J55" s="42"/>
      <c r="K55" s="42"/>
      <c r="L55" s="42"/>
      <c r="M55" s="42"/>
      <c r="N55" s="42"/>
      <c r="O55" s="43"/>
    </row>
    <row r="56" spans="1:15" ht="47.25" customHeight="1" x14ac:dyDescent="0.25">
      <c r="A56" s="232"/>
      <c r="B56" s="254" t="s">
        <v>86</v>
      </c>
      <c r="C56" s="85" t="s">
        <v>46</v>
      </c>
      <c r="D56" s="59">
        <f>D18+D20+D22++D37+D44+D46+D50</f>
        <v>3310624.5</v>
      </c>
      <c r="E56" s="59">
        <f>E18+E20+E22+E37+E44+E46+E50</f>
        <v>3310645.4</v>
      </c>
      <c r="F56" s="176">
        <f>SUM(F18)+F20+F22+F44++F37+F46+F50</f>
        <v>2086096.7000000002</v>
      </c>
      <c r="G56" s="177">
        <f>F56/E56</f>
        <v>0.63011783140532063</v>
      </c>
      <c r="H56" s="93"/>
      <c r="I56" s="42"/>
      <c r="J56" s="42"/>
      <c r="K56" s="42"/>
      <c r="L56" s="42"/>
      <c r="M56" s="42"/>
      <c r="N56" s="42"/>
      <c r="O56" s="43"/>
    </row>
    <row r="57" spans="1:15" ht="57.75" customHeight="1" x14ac:dyDescent="0.25">
      <c r="A57" s="232"/>
      <c r="B57" s="254" t="s">
        <v>86</v>
      </c>
      <c r="C57" s="85" t="s">
        <v>55</v>
      </c>
      <c r="D57" s="59">
        <f>(D24+D26+D28+D30+D33+D35+D39+D43+D48+D41+D53)</f>
        <v>645715</v>
      </c>
      <c r="E57" s="59">
        <f>E24+E26+E28+E30+E33+E35+E39+E43+E48+E41+E53</f>
        <v>661137.30000000005</v>
      </c>
      <c r="F57" s="176">
        <f>SUM(F24)+F26+F28+F30+F33+F35+F39+F43+F48+F41+F53</f>
        <v>368605.10000000003</v>
      </c>
      <c r="G57" s="177">
        <f>F57/E57</f>
        <v>0.55753184701574088</v>
      </c>
      <c r="H57" s="93"/>
      <c r="I57" s="42"/>
      <c r="J57" s="42"/>
      <c r="K57" s="42"/>
      <c r="L57" s="42"/>
      <c r="M57" s="42"/>
      <c r="N57" s="42"/>
      <c r="O57" s="43"/>
    </row>
    <row r="58" spans="1:15" ht="25.5" customHeight="1" x14ac:dyDescent="0.25">
      <c r="A58" s="232"/>
      <c r="B58" s="254" t="s">
        <v>86</v>
      </c>
      <c r="C58" s="89" t="s">
        <v>48</v>
      </c>
      <c r="D58" s="59">
        <f>SUM(D56:D57)</f>
        <v>3956339.5</v>
      </c>
      <c r="E58" s="59">
        <f>SUM(E56:E57)</f>
        <v>3971782.7</v>
      </c>
      <c r="F58" s="59">
        <f>SUM(F56:F57)</f>
        <v>2454701.8000000003</v>
      </c>
      <c r="G58" s="177">
        <f>F58/E58</f>
        <v>0.61803527166780803</v>
      </c>
      <c r="H58" s="93"/>
      <c r="I58" s="42"/>
      <c r="J58" s="42"/>
      <c r="K58" s="42"/>
      <c r="L58" s="42"/>
      <c r="M58" s="42"/>
      <c r="N58" s="42"/>
      <c r="O58" s="43"/>
    </row>
    <row r="59" spans="1:15" ht="18.75" customHeight="1" x14ac:dyDescent="0.25">
      <c r="A59" s="13" t="s">
        <v>87</v>
      </c>
      <c r="B59" s="228" t="s">
        <v>88</v>
      </c>
      <c r="C59" s="228"/>
      <c r="D59" s="228"/>
      <c r="E59" s="228"/>
      <c r="F59" s="228"/>
      <c r="G59" s="228"/>
      <c r="H59" s="228"/>
      <c r="I59" s="228"/>
      <c r="J59" s="228"/>
      <c r="K59" s="228"/>
      <c r="L59" s="228"/>
      <c r="M59" s="228"/>
      <c r="N59" s="228"/>
      <c r="O59" s="17"/>
    </row>
    <row r="60" spans="1:15" ht="25.5" customHeight="1" x14ac:dyDescent="0.25">
      <c r="A60" s="15" t="s">
        <v>89</v>
      </c>
      <c r="B60" s="242" t="s">
        <v>566</v>
      </c>
      <c r="C60" s="212"/>
      <c r="D60" s="212"/>
      <c r="E60" s="212"/>
      <c r="F60" s="212"/>
      <c r="G60" s="212"/>
      <c r="H60" s="212"/>
      <c r="I60" s="212"/>
      <c r="J60" s="212"/>
      <c r="K60" s="212"/>
      <c r="L60" s="212"/>
      <c r="M60" s="212"/>
      <c r="N60" s="212"/>
      <c r="O60" s="195"/>
    </row>
    <row r="61" spans="1:15" ht="24.75" customHeight="1" x14ac:dyDescent="0.25">
      <c r="A61" s="13" t="s">
        <v>90</v>
      </c>
      <c r="B61" s="211" t="s">
        <v>91</v>
      </c>
      <c r="C61" s="212"/>
      <c r="D61" s="212"/>
      <c r="E61" s="212"/>
      <c r="F61" s="212"/>
      <c r="G61" s="212"/>
      <c r="H61" s="212"/>
      <c r="I61" s="212"/>
      <c r="J61" s="212"/>
      <c r="K61" s="212"/>
      <c r="L61" s="212"/>
      <c r="M61" s="212"/>
      <c r="N61" s="212"/>
      <c r="O61" s="195"/>
    </row>
    <row r="62" spans="1:15" ht="17.25" customHeight="1" x14ac:dyDescent="0.25">
      <c r="A62" s="13" t="s">
        <v>92</v>
      </c>
      <c r="B62" s="214" t="s">
        <v>93</v>
      </c>
      <c r="C62" s="214"/>
      <c r="D62" s="214"/>
      <c r="E62" s="214"/>
      <c r="F62" s="214"/>
      <c r="G62" s="214"/>
      <c r="H62" s="214"/>
      <c r="I62" s="214"/>
      <c r="J62" s="214"/>
      <c r="K62" s="214"/>
      <c r="L62" s="214"/>
      <c r="M62" s="214"/>
      <c r="N62" s="214"/>
      <c r="O62" s="17"/>
    </row>
    <row r="63" spans="1:15" ht="51.75" customHeight="1" x14ac:dyDescent="0.25">
      <c r="A63" s="214" t="s">
        <v>94</v>
      </c>
      <c r="B63" s="273" t="s">
        <v>95</v>
      </c>
      <c r="C63" s="115" t="s">
        <v>55</v>
      </c>
      <c r="D63" s="113">
        <v>344.3</v>
      </c>
      <c r="E63" s="113">
        <v>344.3</v>
      </c>
      <c r="F63" s="113">
        <v>88.6</v>
      </c>
      <c r="G63" s="29">
        <f t="shared" ref="G63:G86" si="2">F63/E63</f>
        <v>0.25733372059250653</v>
      </c>
      <c r="H63" s="315" t="s">
        <v>510</v>
      </c>
      <c r="I63" s="279" t="s">
        <v>359</v>
      </c>
      <c r="J63" s="279">
        <v>4.2</v>
      </c>
      <c r="K63" s="278" t="s">
        <v>350</v>
      </c>
      <c r="L63" s="284" t="s">
        <v>483</v>
      </c>
      <c r="M63" s="284" t="s">
        <v>483</v>
      </c>
      <c r="N63" s="279" t="s">
        <v>350</v>
      </c>
      <c r="O63" s="204" t="s">
        <v>360</v>
      </c>
    </row>
    <row r="64" spans="1:15" ht="30" customHeight="1" x14ac:dyDescent="0.25">
      <c r="A64" s="214" t="s">
        <v>94</v>
      </c>
      <c r="B64" s="273" t="s">
        <v>95</v>
      </c>
      <c r="C64" s="111" t="s">
        <v>48</v>
      </c>
      <c r="D64" s="113">
        <v>344.3</v>
      </c>
      <c r="E64" s="113">
        <v>344.3</v>
      </c>
      <c r="F64" s="113">
        <v>88.6</v>
      </c>
      <c r="G64" s="29">
        <f t="shared" si="2"/>
        <v>0.25733372059250653</v>
      </c>
      <c r="H64" s="315"/>
      <c r="I64" s="279"/>
      <c r="J64" s="279"/>
      <c r="K64" s="278"/>
      <c r="L64" s="285"/>
      <c r="M64" s="285"/>
      <c r="N64" s="279"/>
      <c r="O64" s="205"/>
    </row>
    <row r="65" spans="1:15" ht="51.75" customHeight="1" x14ac:dyDescent="0.25">
      <c r="A65" s="214" t="s">
        <v>96</v>
      </c>
      <c r="B65" s="273" t="s">
        <v>97</v>
      </c>
      <c r="C65" s="115" t="s">
        <v>55</v>
      </c>
      <c r="D65" s="113">
        <v>3431984.2</v>
      </c>
      <c r="E65" s="113">
        <v>3431984.2</v>
      </c>
      <c r="F65" s="113">
        <v>2294549.2999999998</v>
      </c>
      <c r="G65" s="29">
        <f t="shared" si="2"/>
        <v>0.66857804881502647</v>
      </c>
      <c r="H65" s="315"/>
      <c r="I65" s="279"/>
      <c r="J65" s="279"/>
      <c r="K65" s="278"/>
      <c r="L65" s="285"/>
      <c r="M65" s="285"/>
      <c r="N65" s="279"/>
      <c r="O65" s="205"/>
    </row>
    <row r="66" spans="1:15" ht="25.5" customHeight="1" x14ac:dyDescent="0.25">
      <c r="A66" s="214" t="s">
        <v>96</v>
      </c>
      <c r="B66" s="273" t="s">
        <v>97</v>
      </c>
      <c r="C66" s="111" t="s">
        <v>48</v>
      </c>
      <c r="D66" s="113">
        <v>3431984.2</v>
      </c>
      <c r="E66" s="113">
        <v>3431984.2</v>
      </c>
      <c r="F66" s="113">
        <v>2294549.2999999998</v>
      </c>
      <c r="G66" s="29">
        <f t="shared" si="2"/>
        <v>0.66857804881502647</v>
      </c>
      <c r="H66" s="315"/>
      <c r="I66" s="279"/>
      <c r="J66" s="279"/>
      <c r="K66" s="278"/>
      <c r="L66" s="285"/>
      <c r="M66" s="285"/>
      <c r="N66" s="279"/>
      <c r="O66" s="205"/>
    </row>
    <row r="67" spans="1:15" ht="48.75" customHeight="1" x14ac:dyDescent="0.25">
      <c r="A67" s="214" t="s">
        <v>98</v>
      </c>
      <c r="B67" s="273" t="s">
        <v>99</v>
      </c>
      <c r="C67" s="115" t="s">
        <v>55</v>
      </c>
      <c r="D67" s="113">
        <v>16817.599999999999</v>
      </c>
      <c r="E67" s="113">
        <v>16817.599999999999</v>
      </c>
      <c r="F67" s="113">
        <v>12661.6</v>
      </c>
      <c r="G67" s="29">
        <f t="shared" si="2"/>
        <v>0.75287793739891551</v>
      </c>
      <c r="H67" s="315"/>
      <c r="I67" s="279"/>
      <c r="J67" s="279"/>
      <c r="K67" s="278"/>
      <c r="L67" s="285"/>
      <c r="M67" s="285"/>
      <c r="N67" s="279"/>
      <c r="O67" s="205"/>
    </row>
    <row r="68" spans="1:15" ht="23.25" customHeight="1" x14ac:dyDescent="0.25">
      <c r="A68" s="214" t="s">
        <v>98</v>
      </c>
      <c r="B68" s="273" t="s">
        <v>99</v>
      </c>
      <c r="C68" s="111" t="s">
        <v>48</v>
      </c>
      <c r="D68" s="113">
        <v>16817.599999999999</v>
      </c>
      <c r="E68" s="113">
        <v>16817.599999999999</v>
      </c>
      <c r="F68" s="113">
        <v>12661.6</v>
      </c>
      <c r="G68" s="29">
        <f t="shared" si="2"/>
        <v>0.75287793739891551</v>
      </c>
      <c r="H68" s="315"/>
      <c r="I68" s="279"/>
      <c r="J68" s="279"/>
      <c r="K68" s="278"/>
      <c r="L68" s="285"/>
      <c r="M68" s="285"/>
      <c r="N68" s="279"/>
      <c r="O68" s="205"/>
    </row>
    <row r="69" spans="1:15" ht="51" customHeight="1" x14ac:dyDescent="0.25">
      <c r="A69" s="214" t="s">
        <v>100</v>
      </c>
      <c r="B69" s="273" t="s">
        <v>101</v>
      </c>
      <c r="C69" s="115" t="s">
        <v>55</v>
      </c>
      <c r="D69" s="113">
        <v>44705.2</v>
      </c>
      <c r="E69" s="113">
        <v>44705.2</v>
      </c>
      <c r="F69" s="113">
        <v>23295.3</v>
      </c>
      <c r="G69" s="29">
        <f t="shared" si="2"/>
        <v>0.52108703238102061</v>
      </c>
      <c r="H69" s="315"/>
      <c r="I69" s="279"/>
      <c r="J69" s="279"/>
      <c r="K69" s="278"/>
      <c r="L69" s="285"/>
      <c r="M69" s="285"/>
      <c r="N69" s="279"/>
      <c r="O69" s="205"/>
    </row>
    <row r="70" spans="1:15" ht="20.25" customHeight="1" x14ac:dyDescent="0.25">
      <c r="A70" s="214" t="s">
        <v>100</v>
      </c>
      <c r="B70" s="273" t="s">
        <v>101</v>
      </c>
      <c r="C70" s="111" t="s">
        <v>48</v>
      </c>
      <c r="D70" s="113">
        <v>44705.2</v>
      </c>
      <c r="E70" s="113">
        <v>44705.2</v>
      </c>
      <c r="F70" s="113">
        <v>23295.3</v>
      </c>
      <c r="G70" s="29">
        <f t="shared" si="2"/>
        <v>0.52108703238102061</v>
      </c>
      <c r="H70" s="315"/>
      <c r="I70" s="279"/>
      <c r="J70" s="279"/>
      <c r="K70" s="278"/>
      <c r="L70" s="285"/>
      <c r="M70" s="285"/>
      <c r="N70" s="279"/>
      <c r="O70" s="205"/>
    </row>
    <row r="71" spans="1:15" ht="51.75" customHeight="1" x14ac:dyDescent="0.25">
      <c r="A71" s="214" t="s">
        <v>102</v>
      </c>
      <c r="B71" s="273" t="s">
        <v>103</v>
      </c>
      <c r="C71" s="115" t="s">
        <v>55</v>
      </c>
      <c r="D71" s="113">
        <v>2715567.1</v>
      </c>
      <c r="E71" s="113">
        <v>2715567.1</v>
      </c>
      <c r="F71" s="113">
        <v>1877068.4</v>
      </c>
      <c r="G71" s="29">
        <f t="shared" si="2"/>
        <v>0.69122519565066165</v>
      </c>
      <c r="H71" s="315"/>
      <c r="I71" s="279"/>
      <c r="J71" s="279"/>
      <c r="K71" s="278"/>
      <c r="L71" s="285"/>
      <c r="M71" s="285"/>
      <c r="N71" s="279"/>
      <c r="O71" s="205"/>
    </row>
    <row r="72" spans="1:15" ht="23.25" customHeight="1" x14ac:dyDescent="0.25">
      <c r="A72" s="214" t="s">
        <v>102</v>
      </c>
      <c r="B72" s="273" t="s">
        <v>103</v>
      </c>
      <c r="C72" s="111" t="s">
        <v>48</v>
      </c>
      <c r="D72" s="113">
        <v>2715567.1</v>
      </c>
      <c r="E72" s="113">
        <v>2715567.1</v>
      </c>
      <c r="F72" s="113">
        <v>1877068.4</v>
      </c>
      <c r="G72" s="29">
        <f t="shared" si="2"/>
        <v>0.69122519565066165</v>
      </c>
      <c r="H72" s="315"/>
      <c r="I72" s="279"/>
      <c r="J72" s="279"/>
      <c r="K72" s="278"/>
      <c r="L72" s="285"/>
      <c r="M72" s="285"/>
      <c r="N72" s="279"/>
      <c r="O72" s="205"/>
    </row>
    <row r="73" spans="1:15" ht="48.75" customHeight="1" x14ac:dyDescent="0.25">
      <c r="A73" s="214" t="s">
        <v>104</v>
      </c>
      <c r="B73" s="273" t="s">
        <v>107</v>
      </c>
      <c r="C73" s="115" t="s">
        <v>55</v>
      </c>
      <c r="D73" s="113">
        <v>79660.899999999994</v>
      </c>
      <c r="E73" s="113">
        <v>79660.899999999994</v>
      </c>
      <c r="F73" s="113">
        <v>54856.9</v>
      </c>
      <c r="G73" s="29">
        <f t="shared" si="2"/>
        <v>0.68863018118047881</v>
      </c>
      <c r="H73" s="315"/>
      <c r="I73" s="279"/>
      <c r="J73" s="279"/>
      <c r="K73" s="278"/>
      <c r="L73" s="285"/>
      <c r="M73" s="285"/>
      <c r="N73" s="279"/>
      <c r="O73" s="205"/>
    </row>
    <row r="74" spans="1:15" ht="25.5" customHeight="1" x14ac:dyDescent="0.25">
      <c r="A74" s="214" t="s">
        <v>106</v>
      </c>
      <c r="B74" s="273" t="s">
        <v>107</v>
      </c>
      <c r="C74" s="111" t="s">
        <v>48</v>
      </c>
      <c r="D74" s="113">
        <v>79660.899999999994</v>
      </c>
      <c r="E74" s="113">
        <v>79660.899999999994</v>
      </c>
      <c r="F74" s="113">
        <v>54856.9</v>
      </c>
      <c r="G74" s="29">
        <f t="shared" si="2"/>
        <v>0.68863018118047881</v>
      </c>
      <c r="H74" s="315"/>
      <c r="I74" s="279"/>
      <c r="J74" s="279"/>
      <c r="K74" s="278"/>
      <c r="L74" s="286"/>
      <c r="M74" s="286"/>
      <c r="N74" s="279"/>
      <c r="O74" s="206"/>
    </row>
    <row r="75" spans="1:15" ht="49.5" customHeight="1" x14ac:dyDescent="0.25">
      <c r="A75" s="214" t="s">
        <v>106</v>
      </c>
      <c r="B75" s="273" t="s">
        <v>105</v>
      </c>
      <c r="C75" s="115" t="s">
        <v>55</v>
      </c>
      <c r="D75" s="113">
        <v>114162.2</v>
      </c>
      <c r="E75" s="113">
        <v>114162.2</v>
      </c>
      <c r="F75" s="113">
        <v>70830.600000000006</v>
      </c>
      <c r="G75" s="29">
        <f t="shared" ref="G75:G82" si="3">F75/E75</f>
        <v>0.62043828868049156</v>
      </c>
      <c r="H75" s="289" t="s">
        <v>511</v>
      </c>
      <c r="I75" s="279">
        <v>96</v>
      </c>
      <c r="J75" s="279">
        <v>100</v>
      </c>
      <c r="K75" s="278">
        <v>96.4</v>
      </c>
      <c r="L75" s="278" t="s">
        <v>483</v>
      </c>
      <c r="M75" s="278" t="s">
        <v>483</v>
      </c>
      <c r="N75" s="279">
        <v>96.6</v>
      </c>
      <c r="O75" s="204" t="s">
        <v>360</v>
      </c>
    </row>
    <row r="76" spans="1:15" ht="23.25" customHeight="1" x14ac:dyDescent="0.25">
      <c r="A76" s="214" t="s">
        <v>104</v>
      </c>
      <c r="B76" s="273" t="s">
        <v>105</v>
      </c>
      <c r="C76" s="111" t="s">
        <v>48</v>
      </c>
      <c r="D76" s="113">
        <v>114162.2</v>
      </c>
      <c r="E76" s="113">
        <v>114162.2</v>
      </c>
      <c r="F76" s="113">
        <v>70830.600000000006</v>
      </c>
      <c r="G76" s="29">
        <f t="shared" si="3"/>
        <v>0.62043828868049156</v>
      </c>
      <c r="H76" s="289"/>
      <c r="I76" s="279"/>
      <c r="J76" s="279"/>
      <c r="K76" s="278"/>
      <c r="L76" s="278"/>
      <c r="M76" s="278"/>
      <c r="N76" s="279"/>
      <c r="O76" s="205"/>
    </row>
    <row r="77" spans="1:15" ht="45" customHeight="1" x14ac:dyDescent="0.25">
      <c r="A77" s="214" t="s">
        <v>108</v>
      </c>
      <c r="B77" s="273" t="s">
        <v>109</v>
      </c>
      <c r="C77" s="115" t="s">
        <v>55</v>
      </c>
      <c r="D77" s="113">
        <v>206.6</v>
      </c>
      <c r="E77" s="113">
        <v>206.6</v>
      </c>
      <c r="F77" s="113">
        <v>154.1</v>
      </c>
      <c r="G77" s="29">
        <f t="shared" si="3"/>
        <v>0.74588576960309771</v>
      </c>
      <c r="H77" s="289"/>
      <c r="I77" s="279"/>
      <c r="J77" s="279"/>
      <c r="K77" s="278"/>
      <c r="L77" s="278"/>
      <c r="M77" s="278"/>
      <c r="N77" s="279"/>
      <c r="O77" s="205"/>
    </row>
    <row r="78" spans="1:15" ht="27" customHeight="1" x14ac:dyDescent="0.25">
      <c r="A78" s="214" t="s">
        <v>108</v>
      </c>
      <c r="B78" s="273" t="s">
        <v>109</v>
      </c>
      <c r="C78" s="111" t="s">
        <v>48</v>
      </c>
      <c r="D78" s="113">
        <v>206.6</v>
      </c>
      <c r="E78" s="113">
        <v>206.6</v>
      </c>
      <c r="F78" s="113">
        <v>154.1</v>
      </c>
      <c r="G78" s="29">
        <f t="shared" si="3"/>
        <v>0.74588576960309771</v>
      </c>
      <c r="H78" s="289"/>
      <c r="I78" s="279"/>
      <c r="J78" s="279"/>
      <c r="K78" s="278"/>
      <c r="L78" s="278"/>
      <c r="M78" s="278"/>
      <c r="N78" s="279"/>
      <c r="O78" s="205"/>
    </row>
    <row r="79" spans="1:15" ht="45" customHeight="1" x14ac:dyDescent="0.25">
      <c r="A79" s="214" t="s">
        <v>110</v>
      </c>
      <c r="B79" s="273" t="s">
        <v>111</v>
      </c>
      <c r="C79" s="115" t="s">
        <v>55</v>
      </c>
      <c r="D79" s="113">
        <v>1231.4000000000001</v>
      </c>
      <c r="E79" s="113">
        <f t="shared" ref="E79:E81" si="4">D79</f>
        <v>1231.4000000000001</v>
      </c>
      <c r="F79" s="113">
        <v>786.3</v>
      </c>
      <c r="G79" s="29">
        <f t="shared" si="3"/>
        <v>0.63854149748254008</v>
      </c>
      <c r="H79" s="289"/>
      <c r="I79" s="279"/>
      <c r="J79" s="279"/>
      <c r="K79" s="278"/>
      <c r="L79" s="278"/>
      <c r="M79" s="278"/>
      <c r="N79" s="279"/>
      <c r="O79" s="205"/>
    </row>
    <row r="80" spans="1:15" ht="23.25" customHeight="1" x14ac:dyDescent="0.25">
      <c r="A80" s="214" t="s">
        <v>110</v>
      </c>
      <c r="B80" s="273" t="s">
        <v>111</v>
      </c>
      <c r="C80" s="111" t="s">
        <v>48</v>
      </c>
      <c r="D80" s="113">
        <v>1231.4000000000001</v>
      </c>
      <c r="E80" s="113">
        <f t="shared" si="4"/>
        <v>1231.4000000000001</v>
      </c>
      <c r="F80" s="113">
        <v>786.3</v>
      </c>
      <c r="G80" s="29">
        <f t="shared" si="3"/>
        <v>0.63854149748254008</v>
      </c>
      <c r="H80" s="289"/>
      <c r="I80" s="279"/>
      <c r="J80" s="279"/>
      <c r="K80" s="278"/>
      <c r="L80" s="278"/>
      <c r="M80" s="278"/>
      <c r="N80" s="279"/>
      <c r="O80" s="205"/>
    </row>
    <row r="81" spans="1:15" ht="45" customHeight="1" x14ac:dyDescent="0.25">
      <c r="A81" s="214" t="s">
        <v>112</v>
      </c>
      <c r="B81" s="273" t="s">
        <v>113</v>
      </c>
      <c r="C81" s="115" t="s">
        <v>55</v>
      </c>
      <c r="D81" s="113">
        <v>1656.6</v>
      </c>
      <c r="E81" s="113">
        <f t="shared" si="4"/>
        <v>1656.6</v>
      </c>
      <c r="F81" s="113">
        <v>935.1</v>
      </c>
      <c r="G81" s="29">
        <f t="shared" si="3"/>
        <v>0.56446939514668604</v>
      </c>
      <c r="H81" s="289"/>
      <c r="I81" s="279"/>
      <c r="J81" s="279"/>
      <c r="K81" s="278"/>
      <c r="L81" s="278"/>
      <c r="M81" s="278"/>
      <c r="N81" s="279"/>
      <c r="O81" s="205"/>
    </row>
    <row r="82" spans="1:15" ht="20.25" customHeight="1" x14ac:dyDescent="0.25">
      <c r="A82" s="214" t="s">
        <v>112</v>
      </c>
      <c r="B82" s="273" t="s">
        <v>113</v>
      </c>
      <c r="C82" s="111" t="s">
        <v>48</v>
      </c>
      <c r="D82" s="113">
        <v>1656.6</v>
      </c>
      <c r="E82" s="113">
        <v>1656.6</v>
      </c>
      <c r="F82" s="113">
        <v>935.1</v>
      </c>
      <c r="G82" s="29">
        <f t="shared" si="3"/>
        <v>0.56446939514668604</v>
      </c>
      <c r="H82" s="289"/>
      <c r="I82" s="279"/>
      <c r="J82" s="279"/>
      <c r="K82" s="278"/>
      <c r="L82" s="278"/>
      <c r="M82" s="278"/>
      <c r="N82" s="279"/>
      <c r="O82" s="206"/>
    </row>
    <row r="83" spans="1:15" ht="71.25" customHeight="1" x14ac:dyDescent="0.25">
      <c r="A83" s="214" t="s">
        <v>114</v>
      </c>
      <c r="B83" s="269" t="s">
        <v>267</v>
      </c>
      <c r="C83" s="115" t="s">
        <v>55</v>
      </c>
      <c r="D83" s="113">
        <v>688103.4</v>
      </c>
      <c r="E83" s="113">
        <v>688103.4</v>
      </c>
      <c r="F83" s="113">
        <v>576282</v>
      </c>
      <c r="G83" s="29">
        <f t="shared" si="2"/>
        <v>0.83749331859136289</v>
      </c>
      <c r="H83" s="14" t="s">
        <v>512</v>
      </c>
      <c r="I83" s="2">
        <v>100</v>
      </c>
      <c r="J83" s="2">
        <v>100</v>
      </c>
      <c r="K83" s="144">
        <v>100</v>
      </c>
      <c r="L83" s="144">
        <v>100</v>
      </c>
      <c r="M83" s="97">
        <v>100</v>
      </c>
      <c r="N83" s="2">
        <v>100</v>
      </c>
      <c r="O83" s="17"/>
    </row>
    <row r="84" spans="1:15" ht="31.5" customHeight="1" x14ac:dyDescent="0.25">
      <c r="A84" s="214" t="s">
        <v>114</v>
      </c>
      <c r="B84" s="293"/>
      <c r="C84" s="111" t="s">
        <v>48</v>
      </c>
      <c r="D84" s="113">
        <v>688103.4</v>
      </c>
      <c r="E84" s="113">
        <v>688103.4</v>
      </c>
      <c r="F84" s="113">
        <v>576282</v>
      </c>
      <c r="G84" s="29">
        <f t="shared" si="2"/>
        <v>0.83749331859136289</v>
      </c>
      <c r="H84" s="14"/>
      <c r="I84" s="2"/>
      <c r="J84" s="2"/>
      <c r="K84" s="144"/>
      <c r="L84" s="144"/>
      <c r="M84" s="138"/>
      <c r="N84" s="2"/>
      <c r="O84" s="17"/>
    </row>
    <row r="85" spans="1:15" ht="72" customHeight="1" x14ac:dyDescent="0.25">
      <c r="A85" s="214" t="s">
        <v>115</v>
      </c>
      <c r="B85" s="273" t="s">
        <v>268</v>
      </c>
      <c r="C85" s="115" t="s">
        <v>55</v>
      </c>
      <c r="D85" s="113">
        <v>8166</v>
      </c>
      <c r="E85" s="113">
        <v>8166</v>
      </c>
      <c r="F85" s="113">
        <v>5707.7</v>
      </c>
      <c r="G85" s="29">
        <f t="shared" si="2"/>
        <v>0.69895909870193484</v>
      </c>
      <c r="H85" s="14" t="s">
        <v>513</v>
      </c>
      <c r="I85" s="2">
        <v>100</v>
      </c>
      <c r="J85" s="2">
        <v>100</v>
      </c>
      <c r="K85" s="144">
        <v>100</v>
      </c>
      <c r="L85" s="144">
        <v>100</v>
      </c>
      <c r="M85" s="97">
        <v>100</v>
      </c>
      <c r="N85" s="2">
        <v>100</v>
      </c>
      <c r="O85" s="17"/>
    </row>
    <row r="86" spans="1:15" ht="29.45" customHeight="1" x14ac:dyDescent="0.25">
      <c r="A86" s="214" t="s">
        <v>115</v>
      </c>
      <c r="B86" s="273" t="s">
        <v>116</v>
      </c>
      <c r="C86" s="111" t="s">
        <v>48</v>
      </c>
      <c r="D86" s="113">
        <v>8166</v>
      </c>
      <c r="E86" s="113">
        <v>8166</v>
      </c>
      <c r="F86" s="113">
        <v>5707.7</v>
      </c>
      <c r="G86" s="29">
        <f t="shared" si="2"/>
        <v>0.69895909870193484</v>
      </c>
      <c r="H86" s="14"/>
      <c r="I86" s="2"/>
      <c r="J86" s="2"/>
      <c r="K86" s="144"/>
      <c r="L86" s="144"/>
      <c r="M86" s="97"/>
      <c r="N86" s="2"/>
      <c r="O86" s="17"/>
    </row>
    <row r="87" spans="1:15" ht="105" customHeight="1" x14ac:dyDescent="0.25">
      <c r="A87" s="214" t="s">
        <v>117</v>
      </c>
      <c r="B87" s="273" t="s">
        <v>269</v>
      </c>
      <c r="C87" s="115" t="s">
        <v>55</v>
      </c>
      <c r="D87" s="113">
        <v>100000</v>
      </c>
      <c r="E87" s="113">
        <v>100000</v>
      </c>
      <c r="F87" s="113">
        <v>16414.8</v>
      </c>
      <c r="G87" s="29">
        <f t="shared" ref="G87:G95" si="5">F87/E87</f>
        <v>0.16414799999999999</v>
      </c>
      <c r="H87" s="14" t="s">
        <v>514</v>
      </c>
      <c r="I87" s="2">
        <v>100</v>
      </c>
      <c r="J87" s="2">
        <v>100</v>
      </c>
      <c r="K87" s="144">
        <v>100</v>
      </c>
      <c r="L87" s="144">
        <v>100</v>
      </c>
      <c r="M87" s="97">
        <v>100</v>
      </c>
      <c r="N87" s="2">
        <v>100</v>
      </c>
      <c r="O87" s="17"/>
    </row>
    <row r="88" spans="1:15" ht="21.75" customHeight="1" x14ac:dyDescent="0.25">
      <c r="A88" s="214" t="s">
        <v>117</v>
      </c>
      <c r="B88" s="273" t="s">
        <v>118</v>
      </c>
      <c r="C88" s="111" t="s">
        <v>48</v>
      </c>
      <c r="D88" s="113">
        <v>100000</v>
      </c>
      <c r="E88" s="113">
        <v>100000</v>
      </c>
      <c r="F88" s="113">
        <v>16414.8</v>
      </c>
      <c r="G88" s="29">
        <f t="shared" si="5"/>
        <v>0.16414799999999999</v>
      </c>
      <c r="H88" s="14"/>
      <c r="I88" s="2"/>
      <c r="J88" s="2"/>
      <c r="K88" s="144"/>
      <c r="L88" s="144"/>
      <c r="M88" s="97"/>
      <c r="N88" s="2"/>
      <c r="O88" s="17"/>
    </row>
    <row r="89" spans="1:15" ht="71.25" customHeight="1" x14ac:dyDescent="0.25">
      <c r="A89" s="214" t="s">
        <v>119</v>
      </c>
      <c r="B89" s="273" t="s">
        <v>270</v>
      </c>
      <c r="C89" s="115" t="s">
        <v>55</v>
      </c>
      <c r="D89" s="113">
        <v>9590.4</v>
      </c>
      <c r="E89" s="113">
        <v>9590.4</v>
      </c>
      <c r="F89" s="113">
        <v>6818</v>
      </c>
      <c r="G89" s="29">
        <f t="shared" si="5"/>
        <v>0.71091925258591926</v>
      </c>
      <c r="H89" s="14" t="s">
        <v>516</v>
      </c>
      <c r="I89" s="2">
        <v>100</v>
      </c>
      <c r="J89" s="2">
        <v>100</v>
      </c>
      <c r="K89" s="144">
        <v>100</v>
      </c>
      <c r="L89" s="144">
        <v>100</v>
      </c>
      <c r="M89" s="97">
        <v>100</v>
      </c>
      <c r="N89" s="2">
        <v>100</v>
      </c>
      <c r="O89" s="17"/>
    </row>
    <row r="90" spans="1:15" ht="18" customHeight="1" x14ac:dyDescent="0.25">
      <c r="A90" s="214" t="s">
        <v>119</v>
      </c>
      <c r="B90" s="273" t="s">
        <v>120</v>
      </c>
      <c r="C90" s="111" t="s">
        <v>48</v>
      </c>
      <c r="D90" s="113">
        <v>9590.4</v>
      </c>
      <c r="E90" s="113">
        <v>9590.4</v>
      </c>
      <c r="F90" s="113">
        <v>6818</v>
      </c>
      <c r="G90" s="29">
        <f t="shared" si="5"/>
        <v>0.71091925258591926</v>
      </c>
      <c r="H90" s="14"/>
      <c r="I90" s="2"/>
      <c r="J90" s="2"/>
      <c r="K90" s="144"/>
      <c r="L90" s="144"/>
      <c r="M90" s="97"/>
      <c r="N90" s="2"/>
      <c r="O90" s="17"/>
    </row>
    <row r="91" spans="1:15" ht="82.15" customHeight="1" x14ac:dyDescent="0.25">
      <c r="A91" s="218" t="s">
        <v>264</v>
      </c>
      <c r="B91" s="273" t="s">
        <v>515</v>
      </c>
      <c r="C91" s="115" t="s">
        <v>55</v>
      </c>
      <c r="D91" s="113">
        <v>3700</v>
      </c>
      <c r="E91" s="113">
        <v>3700</v>
      </c>
      <c r="F91" s="113">
        <v>2495.6999999999998</v>
      </c>
      <c r="G91" s="73">
        <f t="shared" si="5"/>
        <v>0.67451351351351352</v>
      </c>
      <c r="H91" s="69" t="s">
        <v>517</v>
      </c>
      <c r="I91" s="97">
        <v>30</v>
      </c>
      <c r="J91" s="97">
        <v>37</v>
      </c>
      <c r="K91" s="144">
        <v>30</v>
      </c>
      <c r="L91" s="144" t="s">
        <v>483</v>
      </c>
      <c r="M91" s="97" t="s">
        <v>483</v>
      </c>
      <c r="N91" s="97">
        <v>30</v>
      </c>
      <c r="O91" s="117" t="s">
        <v>360</v>
      </c>
    </row>
    <row r="92" spans="1:15" ht="25.5" customHeight="1" x14ac:dyDescent="0.25">
      <c r="A92" s="218"/>
      <c r="B92" s="273"/>
      <c r="C92" s="111" t="s">
        <v>48</v>
      </c>
      <c r="D92" s="113">
        <v>3700</v>
      </c>
      <c r="E92" s="113">
        <v>3700</v>
      </c>
      <c r="F92" s="113">
        <v>2495.6999999999998</v>
      </c>
      <c r="G92" s="73">
        <f t="shared" si="5"/>
        <v>0.67451351351351352</v>
      </c>
      <c r="H92" s="69"/>
      <c r="I92" s="97"/>
      <c r="J92" s="97"/>
      <c r="K92" s="144"/>
      <c r="L92" s="144"/>
      <c r="M92" s="138"/>
      <c r="N92" s="97"/>
      <c r="O92" s="65"/>
    </row>
    <row r="93" spans="1:15" ht="85.5" customHeight="1" x14ac:dyDescent="0.25">
      <c r="A93" s="214" t="s">
        <v>362</v>
      </c>
      <c r="B93" s="273" t="s">
        <v>285</v>
      </c>
      <c r="C93" s="115" t="s">
        <v>55</v>
      </c>
      <c r="D93" s="113">
        <v>24524.400000000001</v>
      </c>
      <c r="E93" s="113">
        <v>24524.400000000001</v>
      </c>
      <c r="F93" s="113">
        <v>16669.7</v>
      </c>
      <c r="G93" s="29">
        <f t="shared" si="5"/>
        <v>0.67971897375674839</v>
      </c>
      <c r="H93" s="14" t="s">
        <v>518</v>
      </c>
      <c r="I93" s="2">
        <v>100</v>
      </c>
      <c r="J93" s="2">
        <v>100</v>
      </c>
      <c r="K93" s="144">
        <v>100</v>
      </c>
      <c r="L93" s="144">
        <v>100</v>
      </c>
      <c r="M93" s="67">
        <v>100</v>
      </c>
      <c r="N93" s="2">
        <v>100</v>
      </c>
      <c r="O93" s="17"/>
    </row>
    <row r="94" spans="1:15" ht="45" customHeight="1" x14ac:dyDescent="0.25">
      <c r="A94" s="214"/>
      <c r="B94" s="273"/>
      <c r="C94" s="45" t="s">
        <v>46</v>
      </c>
      <c r="D94" s="113">
        <v>33867</v>
      </c>
      <c r="E94" s="113">
        <v>33867</v>
      </c>
      <c r="F94" s="113">
        <v>23020.3</v>
      </c>
      <c r="G94" s="29">
        <f t="shared" si="5"/>
        <v>0.67972657749431598</v>
      </c>
      <c r="H94" s="14"/>
      <c r="I94" s="2"/>
      <c r="J94" s="2"/>
      <c r="K94" s="144"/>
      <c r="L94" s="144"/>
      <c r="M94" s="67"/>
      <c r="N94" s="2"/>
      <c r="O94" s="17"/>
    </row>
    <row r="95" spans="1:15" ht="18" customHeight="1" x14ac:dyDescent="0.25">
      <c r="A95" s="214"/>
      <c r="B95" s="273"/>
      <c r="C95" s="111" t="s">
        <v>48</v>
      </c>
      <c r="D95" s="113">
        <f>D93+D94</f>
        <v>58391.4</v>
      </c>
      <c r="E95" s="113">
        <f t="shared" ref="E95" si="6">E93+E94</f>
        <v>58391.4</v>
      </c>
      <c r="F95" s="113">
        <f>SUM(F93:F94)</f>
        <v>39690</v>
      </c>
      <c r="G95" s="29">
        <f t="shared" si="5"/>
        <v>0.67972338392297493</v>
      </c>
      <c r="H95" s="14"/>
      <c r="I95" s="2"/>
      <c r="J95" s="2"/>
      <c r="K95" s="144"/>
      <c r="L95" s="144"/>
      <c r="M95" s="138"/>
      <c r="N95" s="2"/>
      <c r="O95" s="17"/>
    </row>
    <row r="96" spans="1:15" ht="24.75" customHeight="1" x14ac:dyDescent="0.25">
      <c r="A96" s="13" t="s">
        <v>121</v>
      </c>
      <c r="B96" s="214" t="s">
        <v>122</v>
      </c>
      <c r="C96" s="214"/>
      <c r="D96" s="214"/>
      <c r="E96" s="214"/>
      <c r="F96" s="214"/>
      <c r="G96" s="214"/>
      <c r="H96" s="214"/>
      <c r="I96" s="214"/>
      <c r="J96" s="214"/>
      <c r="K96" s="214"/>
      <c r="L96" s="214"/>
      <c r="M96" s="214"/>
      <c r="N96" s="214"/>
      <c r="O96" s="17"/>
    </row>
    <row r="97" spans="1:15" ht="78" customHeight="1" x14ac:dyDescent="0.25">
      <c r="A97" s="214" t="s">
        <v>123</v>
      </c>
      <c r="B97" s="228" t="s">
        <v>484</v>
      </c>
      <c r="C97" s="46" t="s">
        <v>55</v>
      </c>
      <c r="D97" s="58">
        <v>4503.3</v>
      </c>
      <c r="E97" s="58">
        <v>4503.3</v>
      </c>
      <c r="F97" s="113">
        <v>1748.9</v>
      </c>
      <c r="G97" s="29">
        <f t="shared" ref="G97:G102" si="7">F97/E97</f>
        <v>0.38835964736970668</v>
      </c>
      <c r="H97" s="14" t="s">
        <v>519</v>
      </c>
      <c r="I97" s="2">
        <v>100</v>
      </c>
      <c r="J97" s="2">
        <v>100</v>
      </c>
      <c r="K97" s="144">
        <v>100</v>
      </c>
      <c r="L97" s="144">
        <v>100</v>
      </c>
      <c r="M97" s="97">
        <v>100</v>
      </c>
      <c r="N97" s="2">
        <v>100</v>
      </c>
      <c r="O97" s="17"/>
    </row>
    <row r="98" spans="1:15" ht="19.5" customHeight="1" x14ac:dyDescent="0.25">
      <c r="A98" s="214" t="s">
        <v>123</v>
      </c>
      <c r="B98" s="228" t="s">
        <v>124</v>
      </c>
      <c r="C98" s="28" t="s">
        <v>48</v>
      </c>
      <c r="D98" s="58">
        <v>4503.3</v>
      </c>
      <c r="E98" s="58">
        <v>4503.3</v>
      </c>
      <c r="F98" s="113">
        <v>1748.9</v>
      </c>
      <c r="G98" s="29">
        <f t="shared" si="7"/>
        <v>0.38835964736970668</v>
      </c>
      <c r="H98" s="1"/>
      <c r="I98" s="2"/>
      <c r="J98" s="2"/>
      <c r="K98" s="144"/>
      <c r="L98" s="144"/>
      <c r="M98" s="138"/>
      <c r="N98" s="2"/>
      <c r="O98" s="17"/>
    </row>
    <row r="99" spans="1:15" ht="45" customHeight="1" x14ac:dyDescent="0.25">
      <c r="A99" s="214" t="s">
        <v>125</v>
      </c>
      <c r="B99" s="228" t="s">
        <v>126</v>
      </c>
      <c r="C99" s="46" t="s">
        <v>55</v>
      </c>
      <c r="D99" s="58">
        <v>500</v>
      </c>
      <c r="E99" s="58">
        <v>500</v>
      </c>
      <c r="F99" s="113">
        <v>0</v>
      </c>
      <c r="G99" s="187">
        <f t="shared" si="7"/>
        <v>0</v>
      </c>
      <c r="H99" s="14"/>
      <c r="I99" s="2"/>
      <c r="J99" s="2"/>
      <c r="K99" s="144"/>
      <c r="L99" s="144"/>
      <c r="M99" s="138"/>
      <c r="N99" s="2"/>
      <c r="O99" s="17"/>
    </row>
    <row r="100" spans="1:15" ht="22.5" customHeight="1" x14ac:dyDescent="0.25">
      <c r="A100" s="214" t="s">
        <v>125</v>
      </c>
      <c r="B100" s="228" t="s">
        <v>126</v>
      </c>
      <c r="C100" s="28" t="s">
        <v>48</v>
      </c>
      <c r="D100" s="58">
        <v>500</v>
      </c>
      <c r="E100" s="58">
        <v>500</v>
      </c>
      <c r="F100" s="113">
        <v>0</v>
      </c>
      <c r="G100" s="187">
        <f t="shared" si="7"/>
        <v>0</v>
      </c>
      <c r="H100" s="14"/>
      <c r="I100" s="2"/>
      <c r="J100" s="2"/>
      <c r="K100" s="144"/>
      <c r="L100" s="144"/>
      <c r="M100" s="138"/>
      <c r="N100" s="2"/>
      <c r="O100" s="17"/>
    </row>
    <row r="101" spans="1:15" ht="49.5" customHeight="1" x14ac:dyDescent="0.25">
      <c r="A101" s="232"/>
      <c r="B101" s="254" t="s">
        <v>564</v>
      </c>
      <c r="C101" s="85" t="s">
        <v>55</v>
      </c>
      <c r="D101" s="59">
        <f>SUM(D63+D65+D67+D69+D71+D73+D75+D77+D79+D81+D83+D85+D87+D89+D91+D93+D97+D99)</f>
        <v>7245423.6000000015</v>
      </c>
      <c r="E101" s="59">
        <f>SUM(E63+E65+E67+E69+E71+E73+E75+E77+E79+E81+E83+E85+E87+E89+E91+E93+E97+E99)</f>
        <v>7245423.6000000015</v>
      </c>
      <c r="F101" s="59">
        <f>SUM(F93,F99,F97,F91,F89,F87,F85,F83,F81,F79,F77,F75,F73,F71,F69,F67,F65,F63)</f>
        <v>4961363</v>
      </c>
      <c r="G101" s="177">
        <f t="shared" si="7"/>
        <v>0.68475816928081323</v>
      </c>
      <c r="H101" s="44"/>
      <c r="I101" s="42"/>
      <c r="J101" s="42"/>
      <c r="K101" s="42"/>
      <c r="L101" s="42"/>
      <c r="M101" s="42"/>
      <c r="N101" s="42"/>
      <c r="O101" s="43"/>
    </row>
    <row r="102" spans="1:15" ht="49.5" customHeight="1" x14ac:dyDescent="0.25">
      <c r="A102" s="232"/>
      <c r="B102" s="254" t="s">
        <v>127</v>
      </c>
      <c r="C102" s="85" t="s">
        <v>46</v>
      </c>
      <c r="D102" s="59">
        <f>D94</f>
        <v>33867</v>
      </c>
      <c r="E102" s="59">
        <f t="shared" ref="E102:F102" si="8">E94</f>
        <v>33867</v>
      </c>
      <c r="F102" s="59">
        <f t="shared" si="8"/>
        <v>23020.3</v>
      </c>
      <c r="G102" s="183">
        <f t="shared" si="7"/>
        <v>0.67972657749431598</v>
      </c>
      <c r="H102" s="44"/>
      <c r="I102" s="42"/>
      <c r="J102" s="42"/>
      <c r="K102" s="42"/>
      <c r="L102" s="42"/>
      <c r="M102" s="42"/>
      <c r="N102" s="42"/>
      <c r="O102" s="43"/>
    </row>
    <row r="103" spans="1:15" ht="20.25" customHeight="1" x14ac:dyDescent="0.25">
      <c r="A103" s="232"/>
      <c r="B103" s="254" t="s">
        <v>127</v>
      </c>
      <c r="C103" s="85" t="s">
        <v>48</v>
      </c>
      <c r="D103" s="59">
        <f>SUM(D101:D102)</f>
        <v>7279290.6000000015</v>
      </c>
      <c r="E103" s="59">
        <f>SUM(E101:E102)</f>
        <v>7279290.6000000015</v>
      </c>
      <c r="F103" s="59">
        <f>SUM(F101:F102)</f>
        <v>4984383.3</v>
      </c>
      <c r="G103" s="177">
        <f>F103/E103</f>
        <v>0.6847347597305703</v>
      </c>
      <c r="H103" s="44"/>
      <c r="I103" s="42"/>
      <c r="J103" s="42"/>
      <c r="K103" s="42"/>
      <c r="L103" s="42"/>
      <c r="M103" s="42"/>
      <c r="N103" s="42"/>
      <c r="O103" s="43"/>
    </row>
    <row r="104" spans="1:15" ht="14.25" customHeight="1" x14ac:dyDescent="0.25">
      <c r="A104" s="13" t="s">
        <v>128</v>
      </c>
      <c r="B104" s="214" t="s">
        <v>129</v>
      </c>
      <c r="C104" s="214"/>
      <c r="D104" s="214"/>
      <c r="E104" s="214"/>
      <c r="F104" s="214"/>
      <c r="G104" s="214"/>
      <c r="H104" s="214"/>
      <c r="I104" s="214"/>
      <c r="J104" s="214"/>
      <c r="K104" s="214"/>
      <c r="L104" s="214"/>
      <c r="M104" s="214"/>
      <c r="N104" s="214"/>
      <c r="O104" s="17"/>
    </row>
    <row r="105" spans="1:15" ht="15" customHeight="1" x14ac:dyDescent="0.25">
      <c r="A105" s="15" t="s">
        <v>130</v>
      </c>
      <c r="B105" s="281" t="s">
        <v>567</v>
      </c>
      <c r="C105" s="214"/>
      <c r="D105" s="214"/>
      <c r="E105" s="214"/>
      <c r="F105" s="214"/>
      <c r="G105" s="214"/>
      <c r="H105" s="214"/>
      <c r="I105" s="214"/>
      <c r="J105" s="214"/>
      <c r="K105" s="214"/>
      <c r="L105" s="214"/>
      <c r="M105" s="214"/>
      <c r="N105" s="214"/>
      <c r="O105" s="17"/>
    </row>
    <row r="106" spans="1:15" ht="14.25" customHeight="1" x14ac:dyDescent="0.25">
      <c r="A106" s="13" t="s">
        <v>131</v>
      </c>
      <c r="B106" s="214" t="s">
        <v>132</v>
      </c>
      <c r="C106" s="214"/>
      <c r="D106" s="214"/>
      <c r="E106" s="214"/>
      <c r="F106" s="214"/>
      <c r="G106" s="214"/>
      <c r="H106" s="214"/>
      <c r="I106" s="214"/>
      <c r="J106" s="214"/>
      <c r="K106" s="214"/>
      <c r="L106" s="214"/>
      <c r="M106" s="214"/>
      <c r="N106" s="214"/>
      <c r="O106" s="17"/>
    </row>
    <row r="107" spans="1:15" ht="14.25" customHeight="1" x14ac:dyDescent="0.25">
      <c r="A107" s="13" t="s">
        <v>133</v>
      </c>
      <c r="B107" s="214" t="s">
        <v>134</v>
      </c>
      <c r="C107" s="214"/>
      <c r="D107" s="214"/>
      <c r="E107" s="214"/>
      <c r="F107" s="214"/>
      <c r="G107" s="214"/>
      <c r="H107" s="214"/>
      <c r="I107" s="214"/>
      <c r="J107" s="214"/>
      <c r="K107" s="214"/>
      <c r="L107" s="214"/>
      <c r="M107" s="214"/>
      <c r="N107" s="214"/>
      <c r="O107" s="17"/>
    </row>
    <row r="108" spans="1:15" ht="113.25" customHeight="1" x14ac:dyDescent="0.25">
      <c r="A108" s="214" t="s">
        <v>135</v>
      </c>
      <c r="B108" s="228" t="s">
        <v>136</v>
      </c>
      <c r="C108" s="311" t="s">
        <v>55</v>
      </c>
      <c r="D108" s="287">
        <v>4300609.8</v>
      </c>
      <c r="E108" s="287">
        <v>4301891.4000000004</v>
      </c>
      <c r="F108" s="287">
        <v>2757470.7</v>
      </c>
      <c r="G108" s="310">
        <f>F108/E108</f>
        <v>0.64099030951827374</v>
      </c>
      <c r="H108" s="69" t="s">
        <v>520</v>
      </c>
      <c r="I108" s="2">
        <v>99</v>
      </c>
      <c r="J108" s="2">
        <v>100</v>
      </c>
      <c r="K108" s="136">
        <v>99.5</v>
      </c>
      <c r="L108" s="136" t="s">
        <v>355</v>
      </c>
      <c r="M108" s="97" t="s">
        <v>355</v>
      </c>
      <c r="N108" s="2">
        <v>100</v>
      </c>
      <c r="O108" s="19" t="s">
        <v>360</v>
      </c>
    </row>
    <row r="109" spans="1:15" ht="54" customHeight="1" x14ac:dyDescent="0.25">
      <c r="A109" s="214" t="s">
        <v>135</v>
      </c>
      <c r="B109" s="228" t="s">
        <v>136</v>
      </c>
      <c r="C109" s="228"/>
      <c r="D109" s="287"/>
      <c r="E109" s="287"/>
      <c r="F109" s="287"/>
      <c r="G109" s="310"/>
      <c r="H109" s="69" t="s">
        <v>524</v>
      </c>
      <c r="I109" s="2">
        <v>100</v>
      </c>
      <c r="J109" s="2">
        <v>100</v>
      </c>
      <c r="K109" s="144">
        <v>100</v>
      </c>
      <c r="L109" s="144" t="s">
        <v>355</v>
      </c>
      <c r="M109" s="97" t="s">
        <v>355</v>
      </c>
      <c r="N109" s="2">
        <v>100</v>
      </c>
      <c r="O109" s="19" t="s">
        <v>360</v>
      </c>
    </row>
    <row r="110" spans="1:15" ht="31.15" customHeight="1" x14ac:dyDescent="0.25">
      <c r="A110" s="214" t="s">
        <v>135</v>
      </c>
      <c r="B110" s="228" t="s">
        <v>136</v>
      </c>
      <c r="C110" s="228"/>
      <c r="D110" s="287"/>
      <c r="E110" s="287"/>
      <c r="F110" s="287"/>
      <c r="G110" s="310"/>
      <c r="H110" s="69" t="s">
        <v>525</v>
      </c>
      <c r="I110" s="2">
        <v>100</v>
      </c>
      <c r="J110" s="2">
        <v>100</v>
      </c>
      <c r="K110" s="144">
        <v>100</v>
      </c>
      <c r="L110" s="144" t="s">
        <v>355</v>
      </c>
      <c r="M110" s="97" t="s">
        <v>355</v>
      </c>
      <c r="N110" s="2">
        <v>100</v>
      </c>
      <c r="O110" s="19" t="s">
        <v>360</v>
      </c>
    </row>
    <row r="111" spans="1:15" ht="58.5" customHeight="1" x14ac:dyDescent="0.25">
      <c r="A111" s="214" t="s">
        <v>135</v>
      </c>
      <c r="B111" s="228" t="s">
        <v>136</v>
      </c>
      <c r="C111" s="228"/>
      <c r="D111" s="287"/>
      <c r="E111" s="287"/>
      <c r="F111" s="287"/>
      <c r="G111" s="310"/>
      <c r="H111" s="69" t="s">
        <v>526</v>
      </c>
      <c r="I111" s="2">
        <v>100</v>
      </c>
      <c r="J111" s="2">
        <v>100</v>
      </c>
      <c r="K111" s="144">
        <v>100</v>
      </c>
      <c r="L111" s="144" t="s">
        <v>355</v>
      </c>
      <c r="M111" s="97" t="s">
        <v>355</v>
      </c>
      <c r="N111" s="2">
        <v>100</v>
      </c>
      <c r="O111" s="19" t="s">
        <v>360</v>
      </c>
    </row>
    <row r="112" spans="1:15" ht="60" customHeight="1" x14ac:dyDescent="0.25">
      <c r="A112" s="214" t="s">
        <v>135</v>
      </c>
      <c r="B112" s="228" t="s">
        <v>136</v>
      </c>
      <c r="C112" s="228"/>
      <c r="D112" s="287"/>
      <c r="E112" s="287"/>
      <c r="F112" s="287"/>
      <c r="G112" s="310"/>
      <c r="H112" s="69" t="s">
        <v>527</v>
      </c>
      <c r="I112" s="2">
        <v>90</v>
      </c>
      <c r="J112" s="2">
        <v>99.5</v>
      </c>
      <c r="K112" s="144">
        <v>95</v>
      </c>
      <c r="L112" s="144" t="s">
        <v>355</v>
      </c>
      <c r="M112" s="97" t="s">
        <v>355</v>
      </c>
      <c r="N112" s="2">
        <v>100</v>
      </c>
      <c r="O112" s="19" t="s">
        <v>360</v>
      </c>
    </row>
    <row r="113" spans="1:15" ht="73.5" customHeight="1" x14ac:dyDescent="0.25">
      <c r="A113" s="214" t="s">
        <v>135</v>
      </c>
      <c r="B113" s="228" t="s">
        <v>136</v>
      </c>
      <c r="C113" s="228"/>
      <c r="D113" s="287"/>
      <c r="E113" s="287"/>
      <c r="F113" s="287"/>
      <c r="G113" s="310"/>
      <c r="H113" s="69" t="s">
        <v>528</v>
      </c>
      <c r="I113" s="2">
        <v>100</v>
      </c>
      <c r="J113" s="2">
        <v>100</v>
      </c>
      <c r="K113" s="144">
        <v>100</v>
      </c>
      <c r="L113" s="144" t="s">
        <v>355</v>
      </c>
      <c r="M113" s="97" t="s">
        <v>355</v>
      </c>
      <c r="N113" s="2">
        <v>100</v>
      </c>
      <c r="O113" s="19" t="s">
        <v>360</v>
      </c>
    </row>
    <row r="114" spans="1:15" ht="61.5" customHeight="1" x14ac:dyDescent="0.25">
      <c r="A114" s="214" t="s">
        <v>135</v>
      </c>
      <c r="B114" s="228" t="s">
        <v>136</v>
      </c>
      <c r="C114" s="228"/>
      <c r="D114" s="287"/>
      <c r="E114" s="287"/>
      <c r="F114" s="287"/>
      <c r="G114" s="310"/>
      <c r="H114" s="69" t="s">
        <v>529</v>
      </c>
      <c r="I114" s="2">
        <v>100</v>
      </c>
      <c r="J114" s="2">
        <v>100</v>
      </c>
      <c r="K114" s="144">
        <v>100</v>
      </c>
      <c r="L114" s="144" t="s">
        <v>355</v>
      </c>
      <c r="M114" s="97" t="s">
        <v>355</v>
      </c>
      <c r="N114" s="2">
        <v>100</v>
      </c>
      <c r="O114" s="19" t="s">
        <v>360</v>
      </c>
    </row>
    <row r="115" spans="1:15" ht="59.25" customHeight="1" x14ac:dyDescent="0.25">
      <c r="A115" s="214" t="s">
        <v>135</v>
      </c>
      <c r="B115" s="228" t="s">
        <v>136</v>
      </c>
      <c r="C115" s="228"/>
      <c r="D115" s="287"/>
      <c r="E115" s="287"/>
      <c r="F115" s="287"/>
      <c r="G115" s="310"/>
      <c r="H115" s="69" t="s">
        <v>521</v>
      </c>
      <c r="I115" s="2">
        <v>90</v>
      </c>
      <c r="J115" s="2">
        <v>99.7</v>
      </c>
      <c r="K115" s="144">
        <v>90</v>
      </c>
      <c r="L115" s="144" t="s">
        <v>355</v>
      </c>
      <c r="M115" s="97" t="s">
        <v>355</v>
      </c>
      <c r="N115" s="2">
        <v>90</v>
      </c>
      <c r="O115" s="19" t="s">
        <v>360</v>
      </c>
    </row>
    <row r="116" spans="1:15" ht="57" customHeight="1" x14ac:dyDescent="0.25">
      <c r="A116" s="214" t="s">
        <v>135</v>
      </c>
      <c r="B116" s="228" t="s">
        <v>136</v>
      </c>
      <c r="C116" s="228"/>
      <c r="D116" s="287"/>
      <c r="E116" s="287"/>
      <c r="F116" s="287"/>
      <c r="G116" s="310"/>
      <c r="H116" s="69" t="s">
        <v>522</v>
      </c>
      <c r="I116" s="2">
        <v>99</v>
      </c>
      <c r="J116" s="2">
        <v>100</v>
      </c>
      <c r="K116" s="144">
        <v>99</v>
      </c>
      <c r="L116" s="144" t="s">
        <v>355</v>
      </c>
      <c r="M116" s="97" t="s">
        <v>355</v>
      </c>
      <c r="N116" s="2">
        <v>99</v>
      </c>
      <c r="O116" s="19" t="s">
        <v>360</v>
      </c>
    </row>
    <row r="117" spans="1:15" ht="48.75" customHeight="1" x14ac:dyDescent="0.25">
      <c r="A117" s="214" t="s">
        <v>135</v>
      </c>
      <c r="B117" s="228" t="s">
        <v>136</v>
      </c>
      <c r="C117" s="228"/>
      <c r="D117" s="287"/>
      <c r="E117" s="287"/>
      <c r="F117" s="287"/>
      <c r="G117" s="310"/>
      <c r="H117" s="69" t="s">
        <v>282</v>
      </c>
      <c r="I117" s="104">
        <v>320</v>
      </c>
      <c r="J117" s="104">
        <v>320</v>
      </c>
      <c r="K117" s="144">
        <v>320</v>
      </c>
      <c r="L117" s="144" t="s">
        <v>483</v>
      </c>
      <c r="M117" s="97" t="s">
        <v>483</v>
      </c>
      <c r="N117" s="104">
        <v>320</v>
      </c>
      <c r="O117" s="112" t="s">
        <v>360</v>
      </c>
    </row>
    <row r="118" spans="1:15" ht="47.25" customHeight="1" x14ac:dyDescent="0.25">
      <c r="A118" s="214"/>
      <c r="B118" s="228"/>
      <c r="C118" s="228"/>
      <c r="D118" s="287"/>
      <c r="E118" s="287"/>
      <c r="F118" s="287"/>
      <c r="G118" s="310"/>
      <c r="H118" s="122" t="s">
        <v>523</v>
      </c>
      <c r="I118" s="123">
        <v>0.38</v>
      </c>
      <c r="J118" s="123">
        <v>0.14000000000000001</v>
      </c>
      <c r="K118" s="137">
        <v>0.38</v>
      </c>
      <c r="L118" s="137" t="s">
        <v>355</v>
      </c>
      <c r="M118" s="137" t="s">
        <v>355</v>
      </c>
      <c r="N118" s="123">
        <v>0.38</v>
      </c>
      <c r="O118" s="124" t="s">
        <v>360</v>
      </c>
    </row>
    <row r="119" spans="1:15" ht="72.75" customHeight="1" x14ac:dyDescent="0.25">
      <c r="A119" s="214" t="s">
        <v>135</v>
      </c>
      <c r="B119" s="228" t="s">
        <v>136</v>
      </c>
      <c r="C119" s="28" t="s">
        <v>48</v>
      </c>
      <c r="D119" s="113">
        <v>4300609.8</v>
      </c>
      <c r="E119" s="113">
        <v>4300609.8</v>
      </c>
      <c r="F119" s="113">
        <v>2757470.7</v>
      </c>
      <c r="G119" s="29">
        <f t="shared" ref="G119:G144" si="9">F119/E119</f>
        <v>0.64118132735501843</v>
      </c>
      <c r="H119" s="69" t="s">
        <v>530</v>
      </c>
      <c r="I119" s="2">
        <v>0</v>
      </c>
      <c r="J119" s="2">
        <v>0</v>
      </c>
      <c r="K119" s="144">
        <v>0</v>
      </c>
      <c r="L119" s="144">
        <v>0</v>
      </c>
      <c r="M119" s="97">
        <v>0</v>
      </c>
      <c r="N119" s="2">
        <v>0</v>
      </c>
      <c r="O119" s="19"/>
    </row>
    <row r="120" spans="1:15" ht="46.5" customHeight="1" x14ac:dyDescent="0.25">
      <c r="A120" s="215" t="s">
        <v>554</v>
      </c>
      <c r="B120" s="222" t="s">
        <v>485</v>
      </c>
      <c r="C120" s="47" t="s">
        <v>55</v>
      </c>
      <c r="D120" s="113">
        <v>262.7</v>
      </c>
      <c r="E120" s="113">
        <v>262.7</v>
      </c>
      <c r="F120" s="113">
        <v>94.7</v>
      </c>
      <c r="G120" s="40">
        <f t="shared" ref="G120:G125" si="10">F120/E120</f>
        <v>0.36048724781119151</v>
      </c>
      <c r="H120" s="105" t="s">
        <v>531</v>
      </c>
      <c r="I120" s="104"/>
      <c r="J120" s="104"/>
      <c r="K120" s="144">
        <v>8</v>
      </c>
      <c r="L120" s="137" t="s">
        <v>355</v>
      </c>
      <c r="M120" s="137" t="s">
        <v>355</v>
      </c>
      <c r="N120" s="37"/>
      <c r="O120" s="124" t="s">
        <v>360</v>
      </c>
    </row>
    <row r="121" spans="1:15" ht="31.5" customHeight="1" x14ac:dyDescent="0.25">
      <c r="A121" s="201"/>
      <c r="B121" s="223"/>
      <c r="C121" s="45" t="s">
        <v>46</v>
      </c>
      <c r="D121" s="113">
        <v>26005.9</v>
      </c>
      <c r="E121" s="113">
        <v>26005.9</v>
      </c>
      <c r="F121" s="113">
        <v>9376.4</v>
      </c>
      <c r="G121" s="40">
        <f t="shared" si="10"/>
        <v>0.36054895235311984</v>
      </c>
      <c r="H121" s="118"/>
      <c r="I121" s="37"/>
      <c r="J121" s="37"/>
      <c r="K121" s="144"/>
      <c r="L121" s="144"/>
      <c r="M121" s="138"/>
      <c r="N121" s="37"/>
      <c r="O121" s="17"/>
    </row>
    <row r="122" spans="1:15" ht="31.5" customHeight="1" x14ac:dyDescent="0.25">
      <c r="A122" s="202"/>
      <c r="B122" s="202"/>
      <c r="C122" s="39" t="s">
        <v>48</v>
      </c>
      <c r="D122" s="113">
        <f>SUM(D120:D121)</f>
        <v>26268.600000000002</v>
      </c>
      <c r="E122" s="113">
        <f>SUM(E120:E121)</f>
        <v>26268.600000000002</v>
      </c>
      <c r="F122" s="113">
        <v>9471.1</v>
      </c>
      <c r="G122" s="40">
        <f t="shared" si="10"/>
        <v>0.36054833527481478</v>
      </c>
      <c r="H122" s="118"/>
      <c r="I122" s="37"/>
      <c r="J122" s="37"/>
      <c r="K122" s="144"/>
      <c r="L122" s="144"/>
      <c r="M122" s="138"/>
      <c r="N122" s="37"/>
      <c r="O122" s="17"/>
    </row>
    <row r="123" spans="1:15" ht="47.25" customHeight="1" x14ac:dyDescent="0.25">
      <c r="A123" s="215" t="s">
        <v>555</v>
      </c>
      <c r="B123" s="222" t="s">
        <v>486</v>
      </c>
      <c r="C123" s="47" t="s">
        <v>55</v>
      </c>
      <c r="D123" s="113">
        <v>500</v>
      </c>
      <c r="E123" s="113">
        <v>500</v>
      </c>
      <c r="F123" s="113">
        <v>479.8</v>
      </c>
      <c r="G123" s="114">
        <f t="shared" si="10"/>
        <v>0.95960000000000001</v>
      </c>
      <c r="H123" s="105" t="s">
        <v>532</v>
      </c>
      <c r="I123" s="97"/>
      <c r="J123" s="97"/>
      <c r="K123" s="144">
        <v>110</v>
      </c>
      <c r="L123" s="144">
        <v>60</v>
      </c>
      <c r="M123" s="143">
        <v>0.55000000000000004</v>
      </c>
      <c r="N123" s="97"/>
      <c r="O123" s="124" t="s">
        <v>360</v>
      </c>
    </row>
    <row r="124" spans="1:15" ht="31.5" customHeight="1" x14ac:dyDescent="0.25">
      <c r="A124" s="201"/>
      <c r="B124" s="223"/>
      <c r="C124" s="45" t="s">
        <v>46</v>
      </c>
      <c r="D124" s="113">
        <v>2000</v>
      </c>
      <c r="E124" s="113">
        <v>2000</v>
      </c>
      <c r="F124" s="113">
        <v>0</v>
      </c>
      <c r="G124" s="187">
        <f t="shared" si="10"/>
        <v>0</v>
      </c>
      <c r="H124" s="38"/>
      <c r="I124" s="37"/>
      <c r="J124" s="37"/>
      <c r="K124" s="144"/>
      <c r="L124" s="144"/>
      <c r="M124" s="138"/>
      <c r="N124" s="37"/>
      <c r="O124" s="17"/>
    </row>
    <row r="125" spans="1:15" ht="31.5" customHeight="1" x14ac:dyDescent="0.25">
      <c r="A125" s="202"/>
      <c r="B125" s="224"/>
      <c r="C125" s="39" t="s">
        <v>48</v>
      </c>
      <c r="D125" s="113">
        <f>SUM(D123:D124)</f>
        <v>2500</v>
      </c>
      <c r="E125" s="113">
        <f>SUM(E123:E124)</f>
        <v>2500</v>
      </c>
      <c r="F125" s="113">
        <v>479.8</v>
      </c>
      <c r="G125" s="40">
        <f t="shared" si="10"/>
        <v>0.19192000000000001</v>
      </c>
      <c r="H125" s="38"/>
      <c r="I125" s="37"/>
      <c r="J125" s="37"/>
      <c r="K125" s="144"/>
      <c r="L125" s="144"/>
      <c r="M125" s="138"/>
      <c r="N125" s="37"/>
      <c r="O125" s="17"/>
    </row>
    <row r="126" spans="1:15" ht="32.25" customHeight="1" x14ac:dyDescent="0.25">
      <c r="A126" s="13" t="s">
        <v>137</v>
      </c>
      <c r="B126" s="207" t="s">
        <v>293</v>
      </c>
      <c r="C126" s="208"/>
      <c r="D126" s="208"/>
      <c r="E126" s="208"/>
      <c r="F126" s="208"/>
      <c r="G126" s="208"/>
      <c r="H126" s="209"/>
      <c r="I126" s="209"/>
      <c r="J126" s="209"/>
      <c r="K126" s="209"/>
      <c r="L126" s="209"/>
      <c r="M126" s="209"/>
      <c r="N126" s="209"/>
      <c r="O126" s="210"/>
    </row>
    <row r="127" spans="1:15" ht="73.5" customHeight="1" x14ac:dyDescent="0.25">
      <c r="A127" s="214" t="s">
        <v>138</v>
      </c>
      <c r="B127" s="228" t="s">
        <v>139</v>
      </c>
      <c r="C127" s="46" t="s">
        <v>55</v>
      </c>
      <c r="D127" s="113">
        <v>108190.9</v>
      </c>
      <c r="E127" s="113">
        <v>108190.9</v>
      </c>
      <c r="F127" s="113">
        <v>60459.4</v>
      </c>
      <c r="G127" s="29">
        <f t="shared" si="9"/>
        <v>0.55882149053201335</v>
      </c>
      <c r="H127" s="14" t="s">
        <v>533</v>
      </c>
      <c r="I127" s="2">
        <v>9.3000000000000007</v>
      </c>
      <c r="J127" s="2">
        <v>13.7</v>
      </c>
      <c r="K127" s="144">
        <v>13.2</v>
      </c>
      <c r="L127" s="69" t="s">
        <v>355</v>
      </c>
      <c r="M127" s="139" t="s">
        <v>355</v>
      </c>
      <c r="N127" s="2">
        <v>13.4</v>
      </c>
      <c r="O127" s="19" t="s">
        <v>360</v>
      </c>
    </row>
    <row r="128" spans="1:15" ht="128.25" customHeight="1" x14ac:dyDescent="0.25">
      <c r="A128" s="214" t="s">
        <v>138</v>
      </c>
      <c r="B128" s="228" t="s">
        <v>139</v>
      </c>
      <c r="C128" s="28" t="s">
        <v>48</v>
      </c>
      <c r="D128" s="113">
        <v>108190.9</v>
      </c>
      <c r="E128" s="113">
        <v>108190.9</v>
      </c>
      <c r="F128" s="113">
        <v>60459.4</v>
      </c>
      <c r="G128" s="29">
        <f t="shared" si="9"/>
        <v>0.55882149053201335</v>
      </c>
      <c r="H128" s="14" t="s">
        <v>534</v>
      </c>
      <c r="I128" s="2">
        <v>5</v>
      </c>
      <c r="J128" s="2">
        <v>11.1</v>
      </c>
      <c r="K128" s="144">
        <v>5</v>
      </c>
      <c r="L128" s="69" t="s">
        <v>355</v>
      </c>
      <c r="M128" s="139" t="s">
        <v>355</v>
      </c>
      <c r="N128" s="2">
        <v>5</v>
      </c>
      <c r="O128" s="19" t="s">
        <v>360</v>
      </c>
    </row>
    <row r="129" spans="1:15" ht="47.25" customHeight="1" x14ac:dyDescent="0.25">
      <c r="A129" s="214" t="s">
        <v>556</v>
      </c>
      <c r="B129" s="132" t="s">
        <v>535</v>
      </c>
      <c r="C129" s="133" t="s">
        <v>55</v>
      </c>
      <c r="D129" s="134">
        <v>92548.800000000003</v>
      </c>
      <c r="E129" s="134">
        <v>92548.800000000003</v>
      </c>
      <c r="F129" s="134">
        <v>62025.4</v>
      </c>
      <c r="G129" s="125">
        <v>0.67</v>
      </c>
      <c r="H129" s="124"/>
      <c r="I129" s="123"/>
      <c r="J129" s="123"/>
      <c r="K129" s="137"/>
      <c r="L129" s="137"/>
      <c r="M129" s="140"/>
      <c r="N129" s="123"/>
      <c r="O129" s="126"/>
    </row>
    <row r="130" spans="1:15" ht="36" customHeight="1" x14ac:dyDescent="0.25">
      <c r="A130" s="214" t="s">
        <v>138</v>
      </c>
      <c r="B130" s="132"/>
      <c r="C130" s="127" t="s">
        <v>48</v>
      </c>
      <c r="D130" s="135">
        <v>92548.800000000003</v>
      </c>
      <c r="E130" s="135">
        <v>92548.800000000003</v>
      </c>
      <c r="F130" s="135">
        <v>62025.4</v>
      </c>
      <c r="G130" s="128">
        <v>0.67</v>
      </c>
      <c r="H130" s="129"/>
      <c r="I130" s="130"/>
      <c r="J130" s="130"/>
      <c r="K130" s="141"/>
      <c r="L130" s="141"/>
      <c r="M130" s="142"/>
      <c r="N130" s="130"/>
      <c r="O130" s="131"/>
    </row>
    <row r="131" spans="1:15" ht="57" customHeight="1" x14ac:dyDescent="0.25">
      <c r="A131" s="107" t="s">
        <v>557</v>
      </c>
      <c r="B131" s="108" t="s">
        <v>294</v>
      </c>
      <c r="C131" s="110"/>
      <c r="D131" s="113"/>
      <c r="E131" s="113"/>
      <c r="F131" s="113"/>
      <c r="G131" s="114"/>
      <c r="H131" s="105" t="s">
        <v>536</v>
      </c>
      <c r="I131" s="104"/>
      <c r="J131" s="104"/>
      <c r="K131" s="144">
        <v>11</v>
      </c>
      <c r="L131" s="69" t="s">
        <v>355</v>
      </c>
      <c r="M131" s="139" t="s">
        <v>355</v>
      </c>
      <c r="N131" s="104">
        <v>11</v>
      </c>
      <c r="O131" s="112" t="s">
        <v>360</v>
      </c>
    </row>
    <row r="132" spans="1:15" ht="25.9" customHeight="1" x14ac:dyDescent="0.25">
      <c r="A132" s="13" t="s">
        <v>140</v>
      </c>
      <c r="B132" s="275" t="s">
        <v>295</v>
      </c>
      <c r="C132" s="276"/>
      <c r="D132" s="276"/>
      <c r="E132" s="276"/>
      <c r="F132" s="276"/>
      <c r="G132" s="276"/>
      <c r="H132" s="276"/>
      <c r="I132" s="276"/>
      <c r="J132" s="276"/>
      <c r="K132" s="276"/>
      <c r="L132" s="276"/>
      <c r="M132" s="276"/>
      <c r="N132" s="276"/>
      <c r="O132" s="277"/>
    </row>
    <row r="133" spans="1:15" ht="114" customHeight="1" x14ac:dyDescent="0.25">
      <c r="A133" s="214" t="s">
        <v>141</v>
      </c>
      <c r="B133" s="228" t="s">
        <v>143</v>
      </c>
      <c r="C133" s="46" t="s">
        <v>55</v>
      </c>
      <c r="D133" s="58">
        <v>325.10000000000002</v>
      </c>
      <c r="E133" s="58">
        <v>325.10000000000002</v>
      </c>
      <c r="F133" s="113">
        <v>78.7</v>
      </c>
      <c r="G133" s="29">
        <f t="shared" si="9"/>
        <v>0.24207936019686249</v>
      </c>
      <c r="H133" s="14" t="s">
        <v>537</v>
      </c>
      <c r="I133" s="2">
        <v>100</v>
      </c>
      <c r="J133" s="2">
        <v>100</v>
      </c>
      <c r="K133" s="144">
        <v>100</v>
      </c>
      <c r="L133" s="144">
        <v>100</v>
      </c>
      <c r="M133" s="97">
        <v>100</v>
      </c>
      <c r="N133" s="2">
        <v>100</v>
      </c>
      <c r="O133" s="21"/>
    </row>
    <row r="134" spans="1:15" ht="27" customHeight="1" x14ac:dyDescent="0.25">
      <c r="A134" s="214" t="s">
        <v>142</v>
      </c>
      <c r="B134" s="228" t="s">
        <v>143</v>
      </c>
      <c r="C134" s="28" t="s">
        <v>48</v>
      </c>
      <c r="D134" s="58">
        <v>325.10000000000002</v>
      </c>
      <c r="E134" s="58">
        <v>325.10000000000002</v>
      </c>
      <c r="F134" s="113">
        <v>78.7</v>
      </c>
      <c r="G134" s="29">
        <f t="shared" si="9"/>
        <v>0.24207936019686249</v>
      </c>
      <c r="H134" s="14"/>
      <c r="I134" s="2"/>
      <c r="J134" s="2"/>
      <c r="K134" s="144"/>
      <c r="L134" s="144"/>
      <c r="M134" s="138"/>
      <c r="N134" s="2"/>
      <c r="O134" s="17"/>
    </row>
    <row r="135" spans="1:15" ht="31.9" customHeight="1" x14ac:dyDescent="0.25">
      <c r="A135" s="13" t="s">
        <v>144</v>
      </c>
      <c r="B135" s="275" t="s">
        <v>145</v>
      </c>
      <c r="C135" s="276"/>
      <c r="D135" s="276"/>
      <c r="E135" s="276"/>
      <c r="F135" s="276"/>
      <c r="G135" s="276"/>
      <c r="H135" s="276"/>
      <c r="I135" s="276"/>
      <c r="J135" s="276"/>
      <c r="K135" s="276"/>
      <c r="L135" s="276"/>
      <c r="M135" s="276"/>
      <c r="N135" s="276"/>
      <c r="O135" s="277"/>
    </row>
    <row r="136" spans="1:15" ht="80.25" customHeight="1" x14ac:dyDescent="0.25">
      <c r="A136" s="214" t="s">
        <v>146</v>
      </c>
      <c r="B136" s="228" t="s">
        <v>352</v>
      </c>
      <c r="C136" s="46" t="s">
        <v>55</v>
      </c>
      <c r="D136" s="58">
        <v>45154.6</v>
      </c>
      <c r="E136" s="58">
        <v>45154.6</v>
      </c>
      <c r="F136" s="113">
        <v>17787.099999999999</v>
      </c>
      <c r="G136" s="29">
        <f t="shared" si="9"/>
        <v>0.39391557006373656</v>
      </c>
      <c r="H136" s="14" t="s">
        <v>538</v>
      </c>
      <c r="I136" s="2">
        <v>94.1</v>
      </c>
      <c r="J136" s="2">
        <v>94.2</v>
      </c>
      <c r="K136" s="144">
        <v>95</v>
      </c>
      <c r="L136" s="144" t="s">
        <v>355</v>
      </c>
      <c r="M136" s="138" t="s">
        <v>355</v>
      </c>
      <c r="N136" s="2">
        <v>95</v>
      </c>
      <c r="O136" s="19" t="s">
        <v>360</v>
      </c>
    </row>
    <row r="137" spans="1:15" ht="35.25" customHeight="1" x14ac:dyDescent="0.25">
      <c r="A137" s="214" t="s">
        <v>146</v>
      </c>
      <c r="B137" s="228" t="s">
        <v>147</v>
      </c>
      <c r="C137" s="28" t="s">
        <v>48</v>
      </c>
      <c r="D137" s="58">
        <v>45154.6</v>
      </c>
      <c r="E137" s="58">
        <v>45154.6</v>
      </c>
      <c r="F137" s="113">
        <v>17787.099999999999</v>
      </c>
      <c r="G137" s="29">
        <f t="shared" si="9"/>
        <v>0.39391557006373656</v>
      </c>
      <c r="H137" s="14"/>
      <c r="I137" s="2"/>
      <c r="J137" s="2"/>
      <c r="K137" s="144"/>
      <c r="L137" s="144"/>
      <c r="M137" s="138"/>
      <c r="N137" s="2"/>
      <c r="O137" s="17"/>
    </row>
    <row r="138" spans="1:15" ht="72.75" customHeight="1" x14ac:dyDescent="0.25">
      <c r="A138" s="215" t="s">
        <v>148</v>
      </c>
      <c r="B138" s="239" t="s">
        <v>570</v>
      </c>
      <c r="C138" s="115" t="s">
        <v>55</v>
      </c>
      <c r="D138" s="113">
        <v>2700</v>
      </c>
      <c r="E138" s="113">
        <v>2700</v>
      </c>
      <c r="F138" s="113">
        <v>0</v>
      </c>
      <c r="G138" s="187">
        <f>F138/E138</f>
        <v>0</v>
      </c>
      <c r="H138" s="105" t="s">
        <v>539</v>
      </c>
      <c r="I138" s="104"/>
      <c r="J138" s="104"/>
      <c r="K138" s="144">
        <v>7</v>
      </c>
      <c r="L138" s="144" t="s">
        <v>355</v>
      </c>
      <c r="M138" s="138" t="s">
        <v>355</v>
      </c>
      <c r="N138" s="104"/>
      <c r="O138" s="120" t="s">
        <v>360</v>
      </c>
    </row>
    <row r="139" spans="1:15" ht="36.75" customHeight="1" x14ac:dyDescent="0.25">
      <c r="A139" s="217" t="s">
        <v>149</v>
      </c>
      <c r="B139" s="280"/>
      <c r="C139" s="110" t="s">
        <v>48</v>
      </c>
      <c r="D139" s="113">
        <v>2700</v>
      </c>
      <c r="E139" s="113">
        <v>2700</v>
      </c>
      <c r="F139" s="113">
        <v>0</v>
      </c>
      <c r="G139" s="114">
        <f>F139/E139</f>
        <v>0</v>
      </c>
      <c r="H139" s="105"/>
      <c r="I139" s="104"/>
      <c r="J139" s="104"/>
      <c r="K139" s="144"/>
      <c r="L139" s="144"/>
      <c r="M139" s="143"/>
      <c r="N139" s="104"/>
      <c r="O139" s="17"/>
    </row>
    <row r="140" spans="1:15" ht="51.75" customHeight="1" x14ac:dyDescent="0.25">
      <c r="A140" s="215" t="s">
        <v>149</v>
      </c>
      <c r="B140" s="222" t="s">
        <v>296</v>
      </c>
      <c r="C140" s="46" t="s">
        <v>55</v>
      </c>
      <c r="D140" s="58">
        <v>11728.4</v>
      </c>
      <c r="E140" s="58">
        <v>11728.4</v>
      </c>
      <c r="F140" s="113">
        <v>4778.8</v>
      </c>
      <c r="G140" s="116">
        <f t="shared" si="9"/>
        <v>0.40745540738719693</v>
      </c>
      <c r="H140" s="69" t="s">
        <v>540</v>
      </c>
      <c r="I140" s="97"/>
      <c r="J140" s="97"/>
      <c r="K140" s="144">
        <v>78.53</v>
      </c>
      <c r="L140" s="138" t="s">
        <v>355</v>
      </c>
      <c r="M140" s="138" t="s">
        <v>355</v>
      </c>
      <c r="N140" s="97">
        <v>100</v>
      </c>
      <c r="O140" s="101" t="s">
        <v>360</v>
      </c>
    </row>
    <row r="141" spans="1:15" ht="49.5" customHeight="1" x14ac:dyDescent="0.25">
      <c r="A141" s="216"/>
      <c r="B141" s="223"/>
      <c r="C141" s="45" t="s">
        <v>46</v>
      </c>
      <c r="D141" s="58">
        <v>50000</v>
      </c>
      <c r="E141" s="58">
        <v>50000</v>
      </c>
      <c r="F141" s="113">
        <v>20373</v>
      </c>
      <c r="G141" s="116">
        <f t="shared" si="9"/>
        <v>0.40745999999999999</v>
      </c>
      <c r="H141" s="69"/>
      <c r="I141" s="97"/>
      <c r="J141" s="97"/>
      <c r="K141" s="144"/>
      <c r="L141" s="144"/>
      <c r="M141" s="143"/>
      <c r="N141" s="97"/>
      <c r="O141" s="65"/>
    </row>
    <row r="142" spans="1:15" ht="29.25" customHeight="1" x14ac:dyDescent="0.25">
      <c r="A142" s="217"/>
      <c r="B142" s="224"/>
      <c r="C142" s="28" t="s">
        <v>48</v>
      </c>
      <c r="D142" s="58">
        <f>D140+D141</f>
        <v>61728.4</v>
      </c>
      <c r="E142" s="58">
        <f t="shared" ref="E142:F142" si="11">E140+E141</f>
        <v>61728.4</v>
      </c>
      <c r="F142" s="113">
        <f t="shared" si="11"/>
        <v>25151.8</v>
      </c>
      <c r="G142" s="29">
        <f t="shared" si="9"/>
        <v>0.40745912740326978</v>
      </c>
      <c r="H142" s="14"/>
      <c r="I142" s="2"/>
      <c r="J142" s="2"/>
      <c r="K142" s="144"/>
      <c r="L142" s="144"/>
      <c r="M142" s="138"/>
      <c r="N142" s="2"/>
      <c r="O142" s="17"/>
    </row>
    <row r="143" spans="1:15" ht="87.75" customHeight="1" x14ac:dyDescent="0.25">
      <c r="A143" s="215" t="s">
        <v>558</v>
      </c>
      <c r="B143" s="222" t="s">
        <v>297</v>
      </c>
      <c r="C143" s="45" t="s">
        <v>46</v>
      </c>
      <c r="D143" s="58">
        <v>64600</v>
      </c>
      <c r="E143" s="58">
        <v>64600</v>
      </c>
      <c r="F143" s="113">
        <v>64592.2</v>
      </c>
      <c r="G143" s="29">
        <f t="shared" si="9"/>
        <v>0.99987925696594426</v>
      </c>
      <c r="H143" s="14" t="s">
        <v>541</v>
      </c>
      <c r="I143" s="2"/>
      <c r="J143" s="2"/>
      <c r="K143" s="144">
        <v>43</v>
      </c>
      <c r="L143" s="144">
        <v>43</v>
      </c>
      <c r="M143" s="138">
        <v>1</v>
      </c>
      <c r="N143" s="144" t="s">
        <v>280</v>
      </c>
      <c r="O143" s="150" t="s">
        <v>360</v>
      </c>
    </row>
    <row r="144" spans="1:15" ht="31.5" customHeight="1" x14ac:dyDescent="0.25">
      <c r="A144" s="217"/>
      <c r="B144" s="224"/>
      <c r="C144" s="28" t="s">
        <v>48</v>
      </c>
      <c r="D144" s="58">
        <v>64600</v>
      </c>
      <c r="E144" s="58">
        <v>64600</v>
      </c>
      <c r="F144" s="113">
        <v>64592.2</v>
      </c>
      <c r="G144" s="29">
        <f t="shared" si="9"/>
        <v>0.99987925696594426</v>
      </c>
      <c r="H144" s="14"/>
      <c r="I144" s="2"/>
      <c r="J144" s="2"/>
      <c r="K144" s="144"/>
      <c r="L144" s="144"/>
      <c r="M144" s="138"/>
      <c r="N144" s="2"/>
      <c r="O144" s="17"/>
    </row>
    <row r="145" spans="1:15" ht="56.25" customHeight="1" x14ac:dyDescent="0.25">
      <c r="A145" s="200"/>
      <c r="B145" s="203" t="s">
        <v>563</v>
      </c>
      <c r="C145" s="85" t="s">
        <v>55</v>
      </c>
      <c r="D145" s="59">
        <f>SUM(D108+D127+D129+D133+D136+D138+D140+D120+D123)</f>
        <v>4562020.3</v>
      </c>
      <c r="E145" s="59">
        <f>SUM(E108+E127+E129+E133+E136+E138+E140+E120+E123)</f>
        <v>4563301.9000000004</v>
      </c>
      <c r="F145" s="59">
        <f>SUM(F108+F127+F129+F133+F136+F138+F140+F120+F123)</f>
        <v>2903174.6</v>
      </c>
      <c r="G145" s="177">
        <f>F145/E145</f>
        <v>0.63620042320671355</v>
      </c>
      <c r="H145" s="44"/>
      <c r="I145" s="42"/>
      <c r="J145" s="42"/>
      <c r="K145" s="42"/>
      <c r="L145" s="42"/>
      <c r="M145" s="42"/>
      <c r="N145" s="42"/>
      <c r="O145" s="43"/>
    </row>
    <row r="146" spans="1:15" ht="47.25" customHeight="1" x14ac:dyDescent="0.25">
      <c r="A146" s="282"/>
      <c r="B146" s="254"/>
      <c r="C146" s="85" t="s">
        <v>46</v>
      </c>
      <c r="D146" s="59">
        <f>D124+D121+D143+D141</f>
        <v>142605.9</v>
      </c>
      <c r="E146" s="59">
        <f>E141+E143+E121+E124</f>
        <v>142605.9</v>
      </c>
      <c r="F146" s="59">
        <f>F141+F143+F121</f>
        <v>94341.599999999991</v>
      </c>
      <c r="G146" s="183">
        <f>F146/E146</f>
        <v>0.66155467620904884</v>
      </c>
      <c r="H146" s="44"/>
      <c r="I146" s="42"/>
      <c r="J146" s="42"/>
      <c r="K146" s="42"/>
      <c r="L146" s="42"/>
      <c r="M146" s="42"/>
      <c r="N146" s="42"/>
      <c r="O146" s="43"/>
    </row>
    <row r="147" spans="1:15" ht="27" customHeight="1" x14ac:dyDescent="0.25">
      <c r="A147" s="283"/>
      <c r="B147" s="265"/>
      <c r="C147" s="41" t="s">
        <v>48</v>
      </c>
      <c r="D147" s="59">
        <f>SUM(D145:D146)</f>
        <v>4704626.2</v>
      </c>
      <c r="E147" s="59">
        <f>SUM(E145:E146)</f>
        <v>4705907.8000000007</v>
      </c>
      <c r="F147" s="59">
        <f>SUM(F145:F146)</f>
        <v>2997516.2</v>
      </c>
      <c r="G147" s="177">
        <f>F147/E147</f>
        <v>0.63696874809149462</v>
      </c>
      <c r="H147" s="44"/>
      <c r="I147" s="42"/>
      <c r="J147" s="42"/>
      <c r="K147" s="42"/>
      <c r="L147" s="42"/>
      <c r="M147" s="42"/>
      <c r="N147" s="42"/>
      <c r="O147" s="43"/>
    </row>
    <row r="148" spans="1:15" ht="28.15" customHeight="1" x14ac:dyDescent="0.25">
      <c r="A148" s="13" t="s">
        <v>150</v>
      </c>
      <c r="B148" s="211" t="s">
        <v>151</v>
      </c>
      <c r="C148" s="212"/>
      <c r="D148" s="212"/>
      <c r="E148" s="212"/>
      <c r="F148" s="212"/>
      <c r="G148" s="212"/>
      <c r="H148" s="213"/>
      <c r="I148" s="13"/>
      <c r="J148" s="13"/>
      <c r="K148" s="121"/>
      <c r="L148" s="121"/>
      <c r="M148" s="109"/>
      <c r="N148" s="13"/>
      <c r="O148" s="17"/>
    </row>
    <row r="149" spans="1:15" ht="18.600000000000001" customHeight="1" x14ac:dyDescent="0.25">
      <c r="A149" s="15" t="s">
        <v>152</v>
      </c>
      <c r="B149" s="242" t="s">
        <v>568</v>
      </c>
      <c r="C149" s="243"/>
      <c r="D149" s="243"/>
      <c r="E149" s="243"/>
      <c r="F149" s="243"/>
      <c r="G149" s="243"/>
      <c r="H149" s="243"/>
      <c r="I149" s="243"/>
      <c r="J149" s="243"/>
      <c r="K149" s="243"/>
      <c r="L149" s="243"/>
      <c r="M149" s="243"/>
      <c r="N149" s="244"/>
      <c r="O149" s="17"/>
    </row>
    <row r="150" spans="1:15" ht="26.45" customHeight="1" x14ac:dyDescent="0.25">
      <c r="A150" s="13" t="s">
        <v>153</v>
      </c>
      <c r="B150" s="211" t="s">
        <v>154</v>
      </c>
      <c r="C150" s="212"/>
      <c r="D150" s="212"/>
      <c r="E150" s="212"/>
      <c r="F150" s="212"/>
      <c r="G150" s="212"/>
      <c r="H150" s="212"/>
      <c r="I150" s="212"/>
      <c r="J150" s="212"/>
      <c r="K150" s="212"/>
      <c r="L150" s="212"/>
      <c r="M150" s="212"/>
      <c r="N150" s="212"/>
      <c r="O150" s="213"/>
    </row>
    <row r="151" spans="1:15" ht="22.9" customHeight="1" x14ac:dyDescent="0.25">
      <c r="A151" s="13" t="s">
        <v>155</v>
      </c>
      <c r="B151" s="211" t="s">
        <v>156</v>
      </c>
      <c r="C151" s="212"/>
      <c r="D151" s="212"/>
      <c r="E151" s="212"/>
      <c r="F151" s="212"/>
      <c r="G151" s="212"/>
      <c r="H151" s="212"/>
      <c r="I151" s="212"/>
      <c r="J151" s="212"/>
      <c r="K151" s="212"/>
      <c r="L151" s="212"/>
      <c r="M151" s="212"/>
      <c r="N151" s="212"/>
      <c r="O151" s="213"/>
    </row>
    <row r="152" spans="1:15" ht="71.25" customHeight="1" x14ac:dyDescent="0.25">
      <c r="A152" s="214" t="s">
        <v>157</v>
      </c>
      <c r="B152" s="228" t="s">
        <v>158</v>
      </c>
      <c r="C152" s="45" t="s">
        <v>46</v>
      </c>
      <c r="D152" s="58">
        <v>18618.3</v>
      </c>
      <c r="E152" s="58">
        <v>18618.3</v>
      </c>
      <c r="F152" s="113">
        <v>7109.1</v>
      </c>
      <c r="G152" s="29">
        <f t="shared" ref="G152:G186" si="12">F152/E152</f>
        <v>0.38183400203026058</v>
      </c>
      <c r="H152" s="14" t="s">
        <v>542</v>
      </c>
      <c r="I152" s="2">
        <v>100</v>
      </c>
      <c r="J152" s="2">
        <v>100</v>
      </c>
      <c r="K152" s="144">
        <v>100</v>
      </c>
      <c r="L152" s="144">
        <v>100</v>
      </c>
      <c r="M152" s="97">
        <v>100</v>
      </c>
      <c r="N152" s="2">
        <v>100</v>
      </c>
      <c r="O152" s="17"/>
    </row>
    <row r="153" spans="1:15" ht="21" customHeight="1" x14ac:dyDescent="0.25">
      <c r="A153" s="214" t="s">
        <v>157</v>
      </c>
      <c r="B153" s="228" t="s">
        <v>158</v>
      </c>
      <c r="C153" s="28" t="s">
        <v>48</v>
      </c>
      <c r="D153" s="58">
        <v>18618.3</v>
      </c>
      <c r="E153" s="58">
        <v>18618.3</v>
      </c>
      <c r="F153" s="113">
        <v>7109.9</v>
      </c>
      <c r="G153" s="29">
        <f t="shared" si="12"/>
        <v>0.3818769705075114</v>
      </c>
      <c r="H153" s="14"/>
      <c r="I153" s="2"/>
      <c r="J153" s="2"/>
      <c r="K153" s="144"/>
      <c r="L153" s="144"/>
      <c r="M153" s="97"/>
      <c r="N153" s="2"/>
      <c r="O153" s="17"/>
    </row>
    <row r="154" spans="1:15" ht="87" customHeight="1" x14ac:dyDescent="0.25">
      <c r="A154" s="214" t="s">
        <v>159</v>
      </c>
      <c r="B154" s="228" t="s">
        <v>160</v>
      </c>
      <c r="C154" s="46" t="s">
        <v>55</v>
      </c>
      <c r="D154" s="113">
        <v>740681.6</v>
      </c>
      <c r="E154" s="113">
        <v>740681.6</v>
      </c>
      <c r="F154" s="113">
        <v>514469.6</v>
      </c>
      <c r="G154" s="116">
        <f t="shared" si="12"/>
        <v>0.69458941601897495</v>
      </c>
      <c r="H154" s="69" t="s">
        <v>543</v>
      </c>
      <c r="I154" s="97"/>
      <c r="J154" s="97"/>
      <c r="K154" s="144">
        <v>100</v>
      </c>
      <c r="L154" s="144" t="s">
        <v>355</v>
      </c>
      <c r="M154" s="97" t="s">
        <v>355</v>
      </c>
      <c r="N154" s="97">
        <v>100</v>
      </c>
      <c r="O154" s="101" t="s">
        <v>360</v>
      </c>
    </row>
    <row r="155" spans="1:15" ht="18" customHeight="1" x14ac:dyDescent="0.25">
      <c r="A155" s="214" t="s">
        <v>159</v>
      </c>
      <c r="B155" s="228" t="s">
        <v>160</v>
      </c>
      <c r="C155" s="28" t="s">
        <v>48</v>
      </c>
      <c r="D155" s="113">
        <v>740681.6</v>
      </c>
      <c r="E155" s="113">
        <v>740681.6</v>
      </c>
      <c r="F155" s="113">
        <v>514469.6</v>
      </c>
      <c r="G155" s="116">
        <f t="shared" si="12"/>
        <v>0.69458941601897495</v>
      </c>
      <c r="H155" s="69"/>
      <c r="I155" s="97"/>
      <c r="J155" s="97"/>
      <c r="K155" s="144"/>
      <c r="L155" s="144"/>
      <c r="M155" s="97"/>
      <c r="N155" s="2"/>
      <c r="O155" s="17"/>
    </row>
    <row r="156" spans="1:15" ht="57" customHeight="1" x14ac:dyDescent="0.25">
      <c r="A156" s="214" t="s">
        <v>161</v>
      </c>
      <c r="B156" s="228" t="s">
        <v>162</v>
      </c>
      <c r="C156" s="46" t="s">
        <v>55</v>
      </c>
      <c r="D156" s="113">
        <v>1669453.3</v>
      </c>
      <c r="E156" s="113">
        <v>1669453.3</v>
      </c>
      <c r="F156" s="113">
        <v>927013.2</v>
      </c>
      <c r="G156" s="29">
        <f t="shared" si="12"/>
        <v>0.55527950377527779</v>
      </c>
      <c r="H156" s="14" t="s">
        <v>544</v>
      </c>
      <c r="I156" s="2">
        <v>9.8000000000000007</v>
      </c>
      <c r="J156" s="2">
        <v>9.1999999999999993</v>
      </c>
      <c r="K156" s="144">
        <v>9.6999999999999993</v>
      </c>
      <c r="L156" s="144" t="s">
        <v>355</v>
      </c>
      <c r="M156" s="97" t="s">
        <v>355</v>
      </c>
      <c r="N156" s="2">
        <v>9.6999999999999993</v>
      </c>
      <c r="O156" s="19" t="s">
        <v>360</v>
      </c>
    </row>
    <row r="157" spans="1:15" ht="28.5" customHeight="1" x14ac:dyDescent="0.25">
      <c r="A157" s="214" t="s">
        <v>161</v>
      </c>
      <c r="B157" s="228" t="s">
        <v>162</v>
      </c>
      <c r="C157" s="28" t="s">
        <v>48</v>
      </c>
      <c r="D157" s="113">
        <v>1669453.3</v>
      </c>
      <c r="E157" s="113">
        <v>1669453.3</v>
      </c>
      <c r="F157" s="113">
        <v>927013.2</v>
      </c>
      <c r="G157" s="29">
        <f t="shared" si="12"/>
        <v>0.55527950377527779</v>
      </c>
      <c r="H157" s="14"/>
      <c r="I157" s="2"/>
      <c r="J157" s="2"/>
      <c r="K157" s="144"/>
      <c r="L157" s="144"/>
      <c r="M157" s="97"/>
      <c r="N157" s="2"/>
      <c r="O157" s="17"/>
    </row>
    <row r="158" spans="1:15" ht="45" customHeight="1" x14ac:dyDescent="0.25">
      <c r="A158" s="214" t="s">
        <v>163</v>
      </c>
      <c r="B158" s="228" t="s">
        <v>164</v>
      </c>
      <c r="C158" s="46" t="s">
        <v>55</v>
      </c>
      <c r="D158" s="113">
        <v>448943.4</v>
      </c>
      <c r="E158" s="113">
        <v>448943.4</v>
      </c>
      <c r="F158" s="113">
        <v>263322</v>
      </c>
      <c r="G158" s="29">
        <f t="shared" si="12"/>
        <v>0.58653718932052457</v>
      </c>
      <c r="H158" s="14" t="s">
        <v>545</v>
      </c>
      <c r="I158" s="2">
        <v>100</v>
      </c>
      <c r="J158" s="2">
        <v>100</v>
      </c>
      <c r="K158" s="144">
        <v>100</v>
      </c>
      <c r="L158" s="144">
        <v>100</v>
      </c>
      <c r="M158" s="97">
        <v>100</v>
      </c>
      <c r="N158" s="2">
        <v>100</v>
      </c>
      <c r="O158" s="17"/>
    </row>
    <row r="159" spans="1:15" ht="27.75" customHeight="1" x14ac:dyDescent="0.25">
      <c r="A159" s="214" t="s">
        <v>163</v>
      </c>
      <c r="B159" s="228" t="s">
        <v>164</v>
      </c>
      <c r="C159" s="28" t="s">
        <v>48</v>
      </c>
      <c r="D159" s="113">
        <v>448943.4</v>
      </c>
      <c r="E159" s="113">
        <v>448943.4</v>
      </c>
      <c r="F159" s="113">
        <v>263322</v>
      </c>
      <c r="G159" s="29">
        <f t="shared" si="12"/>
        <v>0.58653718932052457</v>
      </c>
      <c r="H159" s="14"/>
      <c r="I159" s="22"/>
      <c r="J159" s="22"/>
      <c r="K159" s="70"/>
      <c r="L159" s="70"/>
      <c r="M159" s="97"/>
      <c r="N159" s="22"/>
      <c r="O159" s="19"/>
    </row>
    <row r="160" spans="1:15" ht="48" customHeight="1" x14ac:dyDescent="0.25">
      <c r="A160" s="214" t="s">
        <v>165</v>
      </c>
      <c r="B160" s="273" t="s">
        <v>166</v>
      </c>
      <c r="C160" s="46" t="s">
        <v>55</v>
      </c>
      <c r="D160" s="113">
        <v>1512.4</v>
      </c>
      <c r="E160" s="113">
        <v>1512.4</v>
      </c>
      <c r="F160" s="113">
        <v>318.10000000000002</v>
      </c>
      <c r="G160" s="29">
        <f t="shared" si="12"/>
        <v>0.21032795556731024</v>
      </c>
      <c r="H160" s="14" t="s">
        <v>417</v>
      </c>
      <c r="I160" s="2">
        <v>100</v>
      </c>
      <c r="J160" s="2">
        <v>100</v>
      </c>
      <c r="K160" s="144">
        <v>100</v>
      </c>
      <c r="L160" s="144">
        <v>100</v>
      </c>
      <c r="M160" s="97">
        <v>100</v>
      </c>
      <c r="N160" s="2">
        <v>100</v>
      </c>
      <c r="O160" s="17"/>
    </row>
    <row r="161" spans="1:15" ht="38.25" customHeight="1" x14ac:dyDescent="0.25">
      <c r="A161" s="214" t="s">
        <v>165</v>
      </c>
      <c r="B161" s="273" t="s">
        <v>166</v>
      </c>
      <c r="C161" s="28" t="s">
        <v>48</v>
      </c>
      <c r="D161" s="113">
        <v>1512.4</v>
      </c>
      <c r="E161" s="113">
        <v>1512.4</v>
      </c>
      <c r="F161" s="113">
        <v>318.10000000000002</v>
      </c>
      <c r="G161" s="29">
        <f t="shared" si="12"/>
        <v>0.21032795556731024</v>
      </c>
      <c r="H161" s="14"/>
      <c r="I161" s="22"/>
      <c r="J161" s="22"/>
      <c r="K161" s="70"/>
      <c r="L161" s="70"/>
      <c r="M161" s="97"/>
      <c r="N161" s="22"/>
      <c r="O161" s="19"/>
    </row>
    <row r="162" spans="1:15" ht="73.150000000000006" customHeight="1" x14ac:dyDescent="0.25">
      <c r="A162" s="214" t="s">
        <v>167</v>
      </c>
      <c r="B162" s="228" t="s">
        <v>78</v>
      </c>
      <c r="C162" s="45" t="s">
        <v>46</v>
      </c>
      <c r="D162" s="113">
        <v>1300950.8999999999</v>
      </c>
      <c r="E162" s="113">
        <v>1300950.8999999999</v>
      </c>
      <c r="F162" s="113">
        <v>852841.1</v>
      </c>
      <c r="G162" s="29">
        <f t="shared" ref="G162:G167" si="13">F162/E162</f>
        <v>0.65555210423391075</v>
      </c>
      <c r="H162" s="19" t="s">
        <v>546</v>
      </c>
      <c r="I162" s="2">
        <v>100</v>
      </c>
      <c r="J162" s="2">
        <v>100</v>
      </c>
      <c r="K162" s="144">
        <v>100</v>
      </c>
      <c r="L162" s="144">
        <v>100</v>
      </c>
      <c r="M162" s="97">
        <v>100</v>
      </c>
      <c r="N162" s="2">
        <v>100</v>
      </c>
      <c r="O162" s="17"/>
    </row>
    <row r="163" spans="1:15" ht="27" customHeight="1" x14ac:dyDescent="0.25">
      <c r="A163" s="214" t="s">
        <v>169</v>
      </c>
      <c r="B163" s="228"/>
      <c r="C163" s="28" t="s">
        <v>48</v>
      </c>
      <c r="D163" s="113">
        <v>1300950.8999999999</v>
      </c>
      <c r="E163" s="113">
        <v>1300950.8999999999</v>
      </c>
      <c r="F163" s="113">
        <v>852841.1</v>
      </c>
      <c r="G163" s="29">
        <f t="shared" si="13"/>
        <v>0.65555210423391075</v>
      </c>
      <c r="H163" s="19"/>
      <c r="I163" s="2"/>
      <c r="J163" s="2"/>
      <c r="K163" s="144"/>
      <c r="L163" s="144"/>
      <c r="M163" s="138"/>
      <c r="N163" s="2"/>
      <c r="O163" s="17"/>
    </row>
    <row r="164" spans="1:15" ht="74.25" customHeight="1" x14ac:dyDescent="0.25">
      <c r="A164" s="214" t="s">
        <v>169</v>
      </c>
      <c r="B164" s="228" t="s">
        <v>75</v>
      </c>
      <c r="C164" s="45" t="s">
        <v>46</v>
      </c>
      <c r="D164" s="113">
        <v>211.2</v>
      </c>
      <c r="E164" s="113">
        <v>211.2</v>
      </c>
      <c r="F164" s="113">
        <v>0</v>
      </c>
      <c r="G164" s="187">
        <f t="shared" si="13"/>
        <v>0</v>
      </c>
      <c r="H164" s="19" t="s">
        <v>547</v>
      </c>
      <c r="I164" s="2">
        <v>100</v>
      </c>
      <c r="J164" s="2">
        <v>100</v>
      </c>
      <c r="K164" s="144">
        <v>100</v>
      </c>
      <c r="L164" s="144" t="s">
        <v>355</v>
      </c>
      <c r="M164" s="97" t="s">
        <v>355</v>
      </c>
      <c r="N164" s="2">
        <v>100</v>
      </c>
      <c r="O164" s="19" t="s">
        <v>360</v>
      </c>
    </row>
    <row r="165" spans="1:15" ht="25.5" customHeight="1" x14ac:dyDescent="0.25">
      <c r="A165" s="214" t="s">
        <v>169</v>
      </c>
      <c r="B165" s="228"/>
      <c r="C165" s="28" t="s">
        <v>48</v>
      </c>
      <c r="D165" s="113">
        <v>211.2</v>
      </c>
      <c r="E165" s="113">
        <v>211.2</v>
      </c>
      <c r="F165" s="113">
        <v>0</v>
      </c>
      <c r="G165" s="187">
        <f>F165/E165</f>
        <v>0</v>
      </c>
      <c r="H165" s="19"/>
      <c r="I165" s="2"/>
      <c r="J165" s="2"/>
      <c r="K165" s="144"/>
      <c r="L165" s="144"/>
      <c r="M165" s="138"/>
      <c r="N165" s="2"/>
      <c r="O165" s="17"/>
    </row>
    <row r="166" spans="1:15" ht="55.5" customHeight="1" x14ac:dyDescent="0.25">
      <c r="A166" s="215" t="s">
        <v>363</v>
      </c>
      <c r="B166" s="273" t="s">
        <v>283</v>
      </c>
      <c r="C166" s="46" t="s">
        <v>55</v>
      </c>
      <c r="D166" s="113">
        <v>146750.1</v>
      </c>
      <c r="E166" s="113">
        <v>146750.1</v>
      </c>
      <c r="F166" s="113">
        <v>99500</v>
      </c>
      <c r="G166" s="29">
        <f t="shared" si="13"/>
        <v>0.67802338805902007</v>
      </c>
      <c r="H166" s="14" t="s">
        <v>548</v>
      </c>
      <c r="I166" s="22">
        <v>100</v>
      </c>
      <c r="J166" s="22">
        <v>100</v>
      </c>
      <c r="K166" s="70">
        <v>100</v>
      </c>
      <c r="L166" s="70">
        <v>100</v>
      </c>
      <c r="M166" s="70">
        <v>100</v>
      </c>
      <c r="N166" s="22">
        <v>100</v>
      </c>
      <c r="O166" s="17"/>
    </row>
    <row r="167" spans="1:15" ht="31.5" customHeight="1" x14ac:dyDescent="0.25">
      <c r="A167" s="217"/>
      <c r="B167" s="273"/>
      <c r="C167" s="28" t="s">
        <v>48</v>
      </c>
      <c r="D167" s="113">
        <v>146750.1</v>
      </c>
      <c r="E167" s="113">
        <v>146750.1</v>
      </c>
      <c r="F167" s="113">
        <v>99500</v>
      </c>
      <c r="G167" s="29">
        <f t="shared" si="13"/>
        <v>0.67802338805902007</v>
      </c>
      <c r="H167" s="14"/>
      <c r="I167" s="22"/>
      <c r="J167" s="22"/>
      <c r="K167" s="70"/>
      <c r="L167" s="70"/>
      <c r="M167" s="97"/>
      <c r="N167" s="22"/>
      <c r="O167" s="17"/>
    </row>
    <row r="168" spans="1:15" ht="56.25" customHeight="1" x14ac:dyDescent="0.25">
      <c r="A168" s="215" t="s">
        <v>364</v>
      </c>
      <c r="B168" s="273" t="s">
        <v>284</v>
      </c>
      <c r="C168" s="45" t="s">
        <v>46</v>
      </c>
      <c r="D168" s="113">
        <v>1029897.9</v>
      </c>
      <c r="E168" s="113">
        <v>1029897.9</v>
      </c>
      <c r="F168" s="113">
        <v>819387</v>
      </c>
      <c r="G168" s="73">
        <f t="shared" ref="G168:G169" si="14">F168/E168</f>
        <v>0.79560022406104525</v>
      </c>
      <c r="H168" s="101" t="s">
        <v>549</v>
      </c>
      <c r="I168" s="97">
        <v>100</v>
      </c>
      <c r="J168" s="97">
        <v>100</v>
      </c>
      <c r="K168" s="144">
        <v>100</v>
      </c>
      <c r="L168" s="144">
        <v>100</v>
      </c>
      <c r="M168" s="97">
        <v>100</v>
      </c>
      <c r="N168" s="97">
        <v>100</v>
      </c>
      <c r="O168" s="65"/>
    </row>
    <row r="169" spans="1:15" ht="27" customHeight="1" x14ac:dyDescent="0.25">
      <c r="A169" s="217"/>
      <c r="B169" s="273"/>
      <c r="C169" s="100" t="s">
        <v>48</v>
      </c>
      <c r="D169" s="113">
        <v>1029897.9</v>
      </c>
      <c r="E169" s="113">
        <v>1029897.9</v>
      </c>
      <c r="F169" s="113">
        <v>819387</v>
      </c>
      <c r="G169" s="73">
        <f t="shared" si="14"/>
        <v>0.79560022406104525</v>
      </c>
      <c r="H169" s="101"/>
      <c r="I169" s="97"/>
      <c r="J169" s="97"/>
      <c r="K169" s="144"/>
      <c r="L169" s="144"/>
      <c r="M169" s="138"/>
      <c r="N169" s="97"/>
      <c r="O169" s="65"/>
    </row>
    <row r="170" spans="1:15" ht="87.75" customHeight="1" x14ac:dyDescent="0.25">
      <c r="A170" s="214" t="s">
        <v>365</v>
      </c>
      <c r="B170" s="273" t="s">
        <v>168</v>
      </c>
      <c r="C170" s="46" t="s">
        <v>55</v>
      </c>
      <c r="D170" s="113">
        <v>1185124.6000000001</v>
      </c>
      <c r="E170" s="113">
        <v>1185124.6000000001</v>
      </c>
      <c r="F170" s="113">
        <v>760697.6</v>
      </c>
      <c r="G170" s="29">
        <f t="shared" si="12"/>
        <v>0.6418714116642249</v>
      </c>
      <c r="H170" s="14" t="s">
        <v>550</v>
      </c>
      <c r="I170" s="2">
        <v>100</v>
      </c>
      <c r="J170" s="2">
        <v>100</v>
      </c>
      <c r="K170" s="144">
        <v>100</v>
      </c>
      <c r="L170" s="144">
        <v>100</v>
      </c>
      <c r="M170" s="97">
        <v>100</v>
      </c>
      <c r="N170" s="2">
        <v>100</v>
      </c>
      <c r="O170" s="17"/>
    </row>
    <row r="171" spans="1:15" ht="60" customHeight="1" x14ac:dyDescent="0.25">
      <c r="A171" s="214" t="s">
        <v>167</v>
      </c>
      <c r="B171" s="273" t="s">
        <v>168</v>
      </c>
      <c r="C171" s="28" t="s">
        <v>48</v>
      </c>
      <c r="D171" s="113">
        <v>1185124.6000000001</v>
      </c>
      <c r="E171" s="113">
        <v>1185124.6000000001</v>
      </c>
      <c r="F171" s="113">
        <v>760697.6</v>
      </c>
      <c r="G171" s="29">
        <f t="shared" si="12"/>
        <v>0.6418714116642249</v>
      </c>
      <c r="H171" s="14" t="s">
        <v>551</v>
      </c>
      <c r="I171" s="22">
        <v>1.617</v>
      </c>
      <c r="J171" s="22">
        <v>1.63</v>
      </c>
      <c r="K171" s="70">
        <v>1.6619999999999999</v>
      </c>
      <c r="L171" s="70" t="s">
        <v>355</v>
      </c>
      <c r="M171" s="97" t="s">
        <v>355</v>
      </c>
      <c r="N171" s="22">
        <v>1.6879999999999999</v>
      </c>
      <c r="O171" s="19" t="s">
        <v>360</v>
      </c>
    </row>
    <row r="172" spans="1:15" ht="262.5" customHeight="1" x14ac:dyDescent="0.25">
      <c r="A172" s="214" t="s">
        <v>366</v>
      </c>
      <c r="B172" s="268" t="s">
        <v>170</v>
      </c>
      <c r="C172" s="48" t="s">
        <v>55</v>
      </c>
      <c r="D172" s="113">
        <v>241720.7</v>
      </c>
      <c r="E172" s="113">
        <v>241720.7</v>
      </c>
      <c r="F172" s="113">
        <v>156817.1</v>
      </c>
      <c r="G172" s="29">
        <f t="shared" si="12"/>
        <v>0.6487532925396956</v>
      </c>
      <c r="H172" s="315" t="s">
        <v>552</v>
      </c>
      <c r="I172" s="279">
        <v>100</v>
      </c>
      <c r="J172" s="279">
        <v>100</v>
      </c>
      <c r="K172" s="278">
        <v>100</v>
      </c>
      <c r="L172" s="278">
        <v>100</v>
      </c>
      <c r="M172" s="278">
        <v>100</v>
      </c>
      <c r="N172" s="279">
        <v>100</v>
      </c>
      <c r="O172" s="245"/>
    </row>
    <row r="173" spans="1:15" ht="34.5" customHeight="1" x14ac:dyDescent="0.25">
      <c r="A173" s="214" t="s">
        <v>169</v>
      </c>
      <c r="B173" s="268" t="s">
        <v>170</v>
      </c>
      <c r="C173" s="13" t="s">
        <v>48</v>
      </c>
      <c r="D173" s="113">
        <v>241720.7</v>
      </c>
      <c r="E173" s="113">
        <v>241720.7</v>
      </c>
      <c r="F173" s="113">
        <v>156817.1</v>
      </c>
      <c r="G173" s="29">
        <f t="shared" si="12"/>
        <v>0.6487532925396956</v>
      </c>
      <c r="H173" s="315"/>
      <c r="I173" s="279"/>
      <c r="J173" s="279"/>
      <c r="K173" s="278"/>
      <c r="L173" s="278"/>
      <c r="M173" s="278"/>
      <c r="N173" s="279"/>
      <c r="O173" s="247"/>
    </row>
    <row r="174" spans="1:15" ht="27" customHeight="1" x14ac:dyDescent="0.25">
      <c r="A174" s="13" t="s">
        <v>171</v>
      </c>
      <c r="B174" s="275" t="s">
        <v>172</v>
      </c>
      <c r="C174" s="276"/>
      <c r="D174" s="276"/>
      <c r="E174" s="276"/>
      <c r="F174" s="276"/>
      <c r="G174" s="276"/>
      <c r="H174" s="276"/>
      <c r="I174" s="276"/>
      <c r="J174" s="276"/>
      <c r="K174" s="276"/>
      <c r="L174" s="276"/>
      <c r="M174" s="276"/>
      <c r="N174" s="276"/>
      <c r="O174" s="277"/>
    </row>
    <row r="175" spans="1:15" ht="105.75" customHeight="1" x14ac:dyDescent="0.25">
      <c r="A175" s="214" t="s">
        <v>173</v>
      </c>
      <c r="B175" s="268" t="s">
        <v>271</v>
      </c>
      <c r="C175" s="46" t="s">
        <v>55</v>
      </c>
      <c r="D175" s="58">
        <v>493370.3</v>
      </c>
      <c r="E175" s="113">
        <v>493370.3</v>
      </c>
      <c r="F175" s="113">
        <v>276918.8</v>
      </c>
      <c r="G175" s="29">
        <f>F175/E175</f>
        <v>0.56127983382866786</v>
      </c>
      <c r="H175" s="14" t="s">
        <v>418</v>
      </c>
      <c r="I175" s="2">
        <v>100</v>
      </c>
      <c r="J175" s="2">
        <v>100</v>
      </c>
      <c r="K175" s="144">
        <v>100</v>
      </c>
      <c r="L175" s="144">
        <v>100</v>
      </c>
      <c r="M175" s="97">
        <v>100</v>
      </c>
      <c r="N175" s="2">
        <v>100</v>
      </c>
      <c r="O175" s="17"/>
    </row>
    <row r="176" spans="1:15" ht="78" customHeight="1" x14ac:dyDescent="0.25">
      <c r="A176" s="214" t="s">
        <v>173</v>
      </c>
      <c r="B176" s="268" t="s">
        <v>174</v>
      </c>
      <c r="C176" s="28" t="s">
        <v>48</v>
      </c>
      <c r="D176" s="58">
        <v>493370.3</v>
      </c>
      <c r="E176" s="113">
        <v>493370.3</v>
      </c>
      <c r="F176" s="113">
        <v>276918.8</v>
      </c>
      <c r="G176" s="29">
        <f>F176/E176</f>
        <v>0.56127983382866786</v>
      </c>
      <c r="H176" s="14" t="s">
        <v>419</v>
      </c>
      <c r="I176" s="2">
        <v>100</v>
      </c>
      <c r="J176" s="2">
        <v>100</v>
      </c>
      <c r="K176" s="144">
        <v>100</v>
      </c>
      <c r="L176" s="144">
        <v>100</v>
      </c>
      <c r="M176" s="97">
        <v>100</v>
      </c>
      <c r="N176" s="2">
        <v>100</v>
      </c>
      <c r="O176" s="17"/>
    </row>
    <row r="177" spans="1:15" ht="60" customHeight="1" x14ac:dyDescent="0.25">
      <c r="A177" s="214" t="s">
        <v>175</v>
      </c>
      <c r="B177" s="228" t="s">
        <v>272</v>
      </c>
      <c r="C177" s="46" t="s">
        <v>55</v>
      </c>
      <c r="D177" s="58">
        <v>146559</v>
      </c>
      <c r="E177" s="113">
        <v>146559</v>
      </c>
      <c r="F177" s="113">
        <v>103846.9</v>
      </c>
      <c r="G177" s="29">
        <f t="shared" si="12"/>
        <v>0.70856719819321912</v>
      </c>
      <c r="H177" s="14" t="s">
        <v>420</v>
      </c>
      <c r="I177" s="2">
        <v>100</v>
      </c>
      <c r="J177" s="2">
        <v>100</v>
      </c>
      <c r="K177" s="144">
        <v>100</v>
      </c>
      <c r="L177" s="144">
        <v>45</v>
      </c>
      <c r="M177" s="97">
        <v>45</v>
      </c>
      <c r="N177" s="2">
        <v>100</v>
      </c>
      <c r="O177" s="124" t="s">
        <v>360</v>
      </c>
    </row>
    <row r="178" spans="1:15" ht="22.5" customHeight="1" x14ac:dyDescent="0.25">
      <c r="A178" s="214" t="s">
        <v>175</v>
      </c>
      <c r="B178" s="228" t="s">
        <v>176</v>
      </c>
      <c r="C178" s="28" t="s">
        <v>48</v>
      </c>
      <c r="D178" s="58">
        <v>146559</v>
      </c>
      <c r="E178" s="113">
        <v>146559</v>
      </c>
      <c r="F178" s="113">
        <v>103846.9</v>
      </c>
      <c r="G178" s="98">
        <f t="shared" si="12"/>
        <v>0.70856719819321912</v>
      </c>
      <c r="H178" s="14"/>
      <c r="I178" s="2"/>
      <c r="J178" s="2"/>
      <c r="K178" s="144"/>
      <c r="L178" s="144"/>
      <c r="M178" s="138"/>
      <c r="N178" s="2"/>
      <c r="O178" s="17"/>
    </row>
    <row r="179" spans="1:15" ht="28.15" customHeight="1" x14ac:dyDescent="0.25">
      <c r="A179" s="110" t="s">
        <v>177</v>
      </c>
      <c r="B179" s="275" t="s">
        <v>178</v>
      </c>
      <c r="C179" s="276"/>
      <c r="D179" s="276"/>
      <c r="E179" s="276"/>
      <c r="F179" s="276"/>
      <c r="G179" s="276"/>
      <c r="H179" s="276"/>
      <c r="I179" s="276"/>
      <c r="J179" s="276"/>
      <c r="K179" s="276"/>
      <c r="L179" s="276"/>
      <c r="M179" s="276"/>
      <c r="N179" s="276"/>
      <c r="O179" s="277"/>
    </row>
    <row r="180" spans="1:15" ht="57" customHeight="1" x14ac:dyDescent="0.25">
      <c r="A180" s="214" t="s">
        <v>179</v>
      </c>
      <c r="B180" s="228" t="s">
        <v>273</v>
      </c>
      <c r="C180" s="45" t="s">
        <v>46</v>
      </c>
      <c r="D180" s="58">
        <v>28810.9</v>
      </c>
      <c r="E180" s="180">
        <v>28810.9</v>
      </c>
      <c r="F180" s="113">
        <v>14543</v>
      </c>
      <c r="G180" s="181">
        <f t="shared" si="12"/>
        <v>0.50477423475143091</v>
      </c>
      <c r="H180" s="14" t="s">
        <v>421</v>
      </c>
      <c r="I180" s="2">
        <v>100</v>
      </c>
      <c r="J180" s="2">
        <v>100</v>
      </c>
      <c r="K180" s="144">
        <v>100</v>
      </c>
      <c r="L180" s="144">
        <v>86</v>
      </c>
      <c r="M180" s="97">
        <v>86</v>
      </c>
      <c r="N180" s="2">
        <v>100</v>
      </c>
      <c r="O180" s="124" t="s">
        <v>360</v>
      </c>
    </row>
    <row r="181" spans="1:15" ht="28.5" customHeight="1" x14ac:dyDescent="0.25">
      <c r="A181" s="214" t="s">
        <v>179</v>
      </c>
      <c r="B181" s="228" t="s">
        <v>180</v>
      </c>
      <c r="C181" s="28" t="s">
        <v>48</v>
      </c>
      <c r="D181" s="58">
        <v>28810.9</v>
      </c>
      <c r="E181" s="113">
        <v>28810.9</v>
      </c>
      <c r="F181" s="113">
        <v>14543</v>
      </c>
      <c r="G181" s="181">
        <f>F181/E181</f>
        <v>0.50477423475143091</v>
      </c>
      <c r="H181" s="14"/>
      <c r="I181" s="2"/>
      <c r="J181" s="2"/>
      <c r="K181" s="144"/>
      <c r="L181" s="144"/>
      <c r="M181" s="138"/>
      <c r="N181" s="2"/>
      <c r="O181" s="17"/>
    </row>
    <row r="182" spans="1:15" ht="45" customHeight="1" x14ac:dyDescent="0.25">
      <c r="A182" s="214" t="s">
        <v>181</v>
      </c>
      <c r="B182" s="228" t="s">
        <v>274</v>
      </c>
      <c r="C182" s="46" t="s">
        <v>55</v>
      </c>
      <c r="D182" s="58">
        <v>185310</v>
      </c>
      <c r="E182" s="113">
        <v>185310</v>
      </c>
      <c r="F182" s="113">
        <v>131704.9</v>
      </c>
      <c r="G182" s="29">
        <f>F182/E182</f>
        <v>0.71072742971237379</v>
      </c>
      <c r="H182" s="14" t="s">
        <v>422</v>
      </c>
      <c r="I182" s="2">
        <v>100</v>
      </c>
      <c r="J182" s="2">
        <v>100</v>
      </c>
      <c r="K182" s="144">
        <v>100</v>
      </c>
      <c r="L182" s="144">
        <v>94</v>
      </c>
      <c r="M182" s="97">
        <v>94</v>
      </c>
      <c r="N182" s="2">
        <v>100</v>
      </c>
      <c r="O182" s="19" t="s">
        <v>360</v>
      </c>
    </row>
    <row r="183" spans="1:15" ht="27" customHeight="1" x14ac:dyDescent="0.25">
      <c r="A183" s="214" t="s">
        <v>181</v>
      </c>
      <c r="B183" s="228" t="s">
        <v>182</v>
      </c>
      <c r="C183" s="28" t="s">
        <v>48</v>
      </c>
      <c r="D183" s="58">
        <v>185310</v>
      </c>
      <c r="E183" s="113">
        <v>185310</v>
      </c>
      <c r="F183" s="113">
        <v>131704.9</v>
      </c>
      <c r="G183" s="29">
        <f>F183/E183</f>
        <v>0.71072742971237379</v>
      </c>
      <c r="H183" s="14"/>
      <c r="I183" s="2"/>
      <c r="J183" s="2"/>
      <c r="K183" s="144"/>
      <c r="L183" s="144"/>
      <c r="M183" s="138"/>
      <c r="N183" s="2"/>
      <c r="O183" s="17"/>
    </row>
    <row r="184" spans="1:15" ht="50.25" customHeight="1" x14ac:dyDescent="0.25">
      <c r="A184" s="214" t="s">
        <v>183</v>
      </c>
      <c r="B184" s="228" t="s">
        <v>275</v>
      </c>
      <c r="C184" s="46" t="s">
        <v>55</v>
      </c>
      <c r="D184" s="58">
        <v>333438.2</v>
      </c>
      <c r="E184" s="113">
        <v>333438.2</v>
      </c>
      <c r="F184" s="113">
        <v>231443.9</v>
      </c>
      <c r="G184" s="29">
        <f t="shared" si="12"/>
        <v>0.69411333194576985</v>
      </c>
      <c r="H184" s="14" t="s">
        <v>423</v>
      </c>
      <c r="I184" s="2">
        <v>100</v>
      </c>
      <c r="J184" s="2">
        <v>100</v>
      </c>
      <c r="K184" s="144">
        <v>100</v>
      </c>
      <c r="L184" s="144">
        <v>93</v>
      </c>
      <c r="M184" s="97">
        <v>93</v>
      </c>
      <c r="N184" s="2">
        <v>100</v>
      </c>
      <c r="O184" s="19" t="s">
        <v>360</v>
      </c>
    </row>
    <row r="185" spans="1:15" ht="32.25" customHeight="1" x14ac:dyDescent="0.25">
      <c r="A185" s="214" t="s">
        <v>183</v>
      </c>
      <c r="B185" s="228" t="s">
        <v>184</v>
      </c>
      <c r="C185" s="28" t="s">
        <v>48</v>
      </c>
      <c r="D185" s="58">
        <v>333438.2</v>
      </c>
      <c r="E185" s="113">
        <v>333438.2</v>
      </c>
      <c r="F185" s="113">
        <v>231443.9</v>
      </c>
      <c r="G185" s="98">
        <f t="shared" si="12"/>
        <v>0.69411333194576985</v>
      </c>
      <c r="H185" s="14"/>
      <c r="I185" s="2"/>
      <c r="J185" s="2"/>
      <c r="K185" s="144"/>
      <c r="L185" s="144"/>
      <c r="M185" s="138"/>
      <c r="N185" s="2"/>
      <c r="O185" s="17"/>
    </row>
    <row r="186" spans="1:15" ht="45" customHeight="1" x14ac:dyDescent="0.25">
      <c r="A186" s="214" t="s">
        <v>185</v>
      </c>
      <c r="B186" s="228" t="s">
        <v>276</v>
      </c>
      <c r="C186" s="46" t="s">
        <v>55</v>
      </c>
      <c r="D186" s="58">
        <v>616779.1</v>
      </c>
      <c r="E186" s="113">
        <v>616779.1</v>
      </c>
      <c r="F186" s="113">
        <v>434020.3</v>
      </c>
      <c r="G186" s="29">
        <f t="shared" si="12"/>
        <v>0.70368840319005621</v>
      </c>
      <c r="H186" s="14" t="s">
        <v>424</v>
      </c>
      <c r="I186" s="2">
        <v>100</v>
      </c>
      <c r="J186" s="2">
        <v>100</v>
      </c>
      <c r="K186" s="144">
        <v>100</v>
      </c>
      <c r="L186" s="144">
        <v>93</v>
      </c>
      <c r="M186" s="97">
        <v>93</v>
      </c>
      <c r="N186" s="2">
        <v>100</v>
      </c>
      <c r="O186" s="19" t="s">
        <v>360</v>
      </c>
    </row>
    <row r="187" spans="1:15" ht="24" customHeight="1" x14ac:dyDescent="0.25">
      <c r="A187" s="214" t="s">
        <v>185</v>
      </c>
      <c r="B187" s="228" t="s">
        <v>186</v>
      </c>
      <c r="C187" s="28" t="s">
        <v>48</v>
      </c>
      <c r="D187" s="58">
        <v>616779.1</v>
      </c>
      <c r="E187" s="113">
        <v>616779.1</v>
      </c>
      <c r="F187" s="113">
        <f>F186</f>
        <v>434020.3</v>
      </c>
      <c r="G187" s="29">
        <f t="shared" ref="G187:G191" si="15">F187/E187</f>
        <v>0.70368840319005621</v>
      </c>
      <c r="H187" s="14"/>
      <c r="I187" s="2"/>
      <c r="J187" s="2"/>
      <c r="K187" s="144"/>
      <c r="L187" s="144"/>
      <c r="M187" s="138"/>
      <c r="N187" s="2"/>
      <c r="O187" s="17"/>
    </row>
    <row r="188" spans="1:15" ht="85.5" x14ac:dyDescent="0.25">
      <c r="A188" s="214" t="s">
        <v>187</v>
      </c>
      <c r="B188" s="273" t="s">
        <v>277</v>
      </c>
      <c r="C188" s="46" t="s">
        <v>55</v>
      </c>
      <c r="D188" s="83">
        <v>7519.4</v>
      </c>
      <c r="E188" s="180">
        <v>7519.4</v>
      </c>
      <c r="F188" s="113">
        <v>1215.5</v>
      </c>
      <c r="G188" s="182">
        <f t="shared" si="15"/>
        <v>0.16164853578742985</v>
      </c>
      <c r="H188" s="69" t="s">
        <v>425</v>
      </c>
      <c r="I188" s="75">
        <v>100</v>
      </c>
      <c r="J188" s="75">
        <v>100</v>
      </c>
      <c r="K188" s="144">
        <v>100</v>
      </c>
      <c r="L188" s="70" t="s">
        <v>355</v>
      </c>
      <c r="M188" s="70" t="s">
        <v>355</v>
      </c>
      <c r="N188" s="75">
        <v>100</v>
      </c>
      <c r="O188" s="84" t="s">
        <v>360</v>
      </c>
    </row>
    <row r="189" spans="1:15" ht="27.75" customHeight="1" x14ac:dyDescent="0.25">
      <c r="A189" s="214" t="s">
        <v>187</v>
      </c>
      <c r="B189" s="273" t="s">
        <v>188</v>
      </c>
      <c r="C189" s="28" t="s">
        <v>48</v>
      </c>
      <c r="D189" s="83">
        <v>7519.4</v>
      </c>
      <c r="E189" s="113">
        <v>7519.4</v>
      </c>
      <c r="F189" s="113">
        <v>1215.5</v>
      </c>
      <c r="G189" s="182">
        <f t="shared" si="15"/>
        <v>0.16164853578742985</v>
      </c>
      <c r="H189" s="69"/>
      <c r="I189" s="75"/>
      <c r="J189" s="75"/>
      <c r="K189" s="144"/>
      <c r="L189" s="144"/>
      <c r="M189" s="138"/>
      <c r="N189" s="75"/>
      <c r="O189" s="65"/>
    </row>
    <row r="190" spans="1:15" ht="45" customHeight="1" x14ac:dyDescent="0.25">
      <c r="A190" s="214" t="s">
        <v>189</v>
      </c>
      <c r="B190" s="228" t="s">
        <v>278</v>
      </c>
      <c r="C190" s="46" t="s">
        <v>55</v>
      </c>
      <c r="D190" s="58">
        <v>74599.399999999994</v>
      </c>
      <c r="E190" s="113">
        <v>74599.399999999994</v>
      </c>
      <c r="F190" s="113">
        <v>55955.3</v>
      </c>
      <c r="G190" s="29">
        <f t="shared" si="15"/>
        <v>0.75007707836792259</v>
      </c>
      <c r="H190" s="14" t="s">
        <v>426</v>
      </c>
      <c r="I190" s="2">
        <v>98.8</v>
      </c>
      <c r="J190" s="2">
        <v>98.8</v>
      </c>
      <c r="K190" s="144">
        <v>98.8</v>
      </c>
      <c r="L190" s="144" t="s">
        <v>483</v>
      </c>
      <c r="M190" s="97" t="s">
        <v>483</v>
      </c>
      <c r="N190" s="2">
        <v>98.8</v>
      </c>
      <c r="O190" s="19" t="s">
        <v>360</v>
      </c>
    </row>
    <row r="191" spans="1:15" ht="18" customHeight="1" x14ac:dyDescent="0.25">
      <c r="A191" s="214" t="s">
        <v>189</v>
      </c>
      <c r="B191" s="228" t="s">
        <v>190</v>
      </c>
      <c r="C191" s="28" t="s">
        <v>48</v>
      </c>
      <c r="D191" s="58">
        <v>74599.399999999994</v>
      </c>
      <c r="E191" s="113">
        <v>74599.399999999994</v>
      </c>
      <c r="F191" s="113">
        <v>55955.3</v>
      </c>
      <c r="G191" s="29">
        <f t="shared" si="15"/>
        <v>0.75007707836792259</v>
      </c>
      <c r="H191" s="14"/>
      <c r="I191" s="2"/>
      <c r="J191" s="2"/>
      <c r="K191" s="144"/>
      <c r="L191" s="144"/>
      <c r="M191" s="138"/>
      <c r="N191" s="2"/>
      <c r="O191" s="17"/>
    </row>
    <row r="192" spans="1:15" s="178" customFormat="1" ht="27.6" customHeight="1" x14ac:dyDescent="0.25">
      <c r="A192" s="110" t="s">
        <v>191</v>
      </c>
      <c r="B192" s="275" t="s">
        <v>192</v>
      </c>
      <c r="C192" s="276"/>
      <c r="D192" s="276"/>
      <c r="E192" s="276"/>
      <c r="F192" s="276"/>
      <c r="G192" s="276"/>
      <c r="H192" s="276"/>
      <c r="I192" s="276"/>
      <c r="J192" s="276"/>
      <c r="K192" s="276"/>
      <c r="L192" s="276"/>
      <c r="M192" s="276"/>
      <c r="N192" s="276"/>
      <c r="O192" s="277"/>
    </row>
    <row r="193" spans="1:15" ht="100.5" customHeight="1" x14ac:dyDescent="0.25">
      <c r="A193" s="214" t="s">
        <v>193</v>
      </c>
      <c r="B193" s="228" t="s">
        <v>194</v>
      </c>
      <c r="C193" s="46" t="s">
        <v>55</v>
      </c>
      <c r="D193" s="58">
        <v>3705</v>
      </c>
      <c r="E193" s="58">
        <v>3705</v>
      </c>
      <c r="F193" s="113">
        <v>1630</v>
      </c>
      <c r="G193" s="29">
        <f>F193/E193</f>
        <v>0.4399460188933873</v>
      </c>
      <c r="H193" s="14" t="s">
        <v>427</v>
      </c>
      <c r="I193" s="2">
        <v>100</v>
      </c>
      <c r="J193" s="2">
        <v>100</v>
      </c>
      <c r="K193" s="144">
        <v>100</v>
      </c>
      <c r="L193" s="144" t="s">
        <v>355</v>
      </c>
      <c r="M193" s="97" t="s">
        <v>355</v>
      </c>
      <c r="N193" s="2">
        <v>100</v>
      </c>
      <c r="O193" s="19" t="s">
        <v>360</v>
      </c>
    </row>
    <row r="194" spans="1:15" ht="26.25" customHeight="1" x14ac:dyDescent="0.25">
      <c r="A194" s="214" t="s">
        <v>193</v>
      </c>
      <c r="B194" s="228" t="s">
        <v>194</v>
      </c>
      <c r="C194" s="28" t="s">
        <v>48</v>
      </c>
      <c r="D194" s="58">
        <v>3705</v>
      </c>
      <c r="E194" s="58">
        <v>3705</v>
      </c>
      <c r="F194" s="113">
        <v>1630</v>
      </c>
      <c r="G194" s="29">
        <f>F194/E194</f>
        <v>0.4399460188933873</v>
      </c>
      <c r="H194" s="14"/>
      <c r="I194" s="2"/>
      <c r="J194" s="2"/>
      <c r="K194" s="144"/>
      <c r="L194" s="144"/>
      <c r="M194" s="138"/>
      <c r="N194" s="2"/>
      <c r="O194" s="17"/>
    </row>
    <row r="195" spans="1:15" ht="54.75" customHeight="1" x14ac:dyDescent="0.25">
      <c r="A195" s="214" t="s">
        <v>195</v>
      </c>
      <c r="B195" s="214" t="s">
        <v>279</v>
      </c>
      <c r="C195" s="13"/>
      <c r="D195" s="58"/>
      <c r="E195" s="58"/>
      <c r="F195" s="113"/>
      <c r="G195" s="31"/>
      <c r="H195" s="14" t="s">
        <v>428</v>
      </c>
      <c r="I195" s="2">
        <v>25</v>
      </c>
      <c r="J195" s="2">
        <v>25</v>
      </c>
      <c r="K195" s="144">
        <v>25</v>
      </c>
      <c r="L195" s="144">
        <v>25</v>
      </c>
      <c r="M195" s="97">
        <v>25</v>
      </c>
      <c r="N195" s="2">
        <v>25</v>
      </c>
      <c r="O195" s="17"/>
    </row>
    <row r="196" spans="1:15" ht="47.25" customHeight="1" x14ac:dyDescent="0.25">
      <c r="A196" s="214" t="s">
        <v>195</v>
      </c>
      <c r="B196" s="214" t="s">
        <v>196</v>
      </c>
      <c r="C196" s="13" t="s">
        <v>48</v>
      </c>
      <c r="D196" s="58"/>
      <c r="E196" s="58"/>
      <c r="F196" s="113"/>
      <c r="G196" s="187">
        <v>0</v>
      </c>
      <c r="H196" s="14" t="s">
        <v>429</v>
      </c>
      <c r="I196" s="22">
        <v>1.617</v>
      </c>
      <c r="J196" s="22">
        <v>1.63</v>
      </c>
      <c r="K196" s="70">
        <v>1.6619999999999999</v>
      </c>
      <c r="L196" s="70" t="s">
        <v>355</v>
      </c>
      <c r="M196" s="97" t="s">
        <v>355</v>
      </c>
      <c r="N196" s="22">
        <v>1.6879999999999999</v>
      </c>
      <c r="O196" s="19" t="s">
        <v>360</v>
      </c>
    </row>
    <row r="197" spans="1:15" ht="48.75" customHeight="1" x14ac:dyDescent="0.25">
      <c r="A197" s="214" t="s">
        <v>197</v>
      </c>
      <c r="B197" s="218" t="s">
        <v>198</v>
      </c>
      <c r="C197" s="68"/>
      <c r="D197" s="83"/>
      <c r="E197" s="83"/>
      <c r="F197" s="113"/>
      <c r="G197" s="188"/>
      <c r="H197" s="69" t="s">
        <v>430</v>
      </c>
      <c r="I197" s="88" t="s">
        <v>81</v>
      </c>
      <c r="J197" s="88" t="s">
        <v>81</v>
      </c>
      <c r="K197" s="150" t="s">
        <v>81</v>
      </c>
      <c r="L197" s="70" t="s">
        <v>81</v>
      </c>
      <c r="M197" s="97" t="s">
        <v>81</v>
      </c>
      <c r="N197" s="67" t="s">
        <v>81</v>
      </c>
      <c r="O197" s="65"/>
    </row>
    <row r="198" spans="1:15" ht="46.5" customHeight="1" x14ac:dyDescent="0.25">
      <c r="A198" s="214" t="s">
        <v>197</v>
      </c>
      <c r="B198" s="218" t="s">
        <v>198</v>
      </c>
      <c r="C198" s="68" t="s">
        <v>48</v>
      </c>
      <c r="D198" s="83"/>
      <c r="E198" s="83"/>
      <c r="F198" s="113"/>
      <c r="G198" s="188">
        <v>0</v>
      </c>
      <c r="H198" s="69" t="s">
        <v>431</v>
      </c>
      <c r="I198" s="70">
        <v>1.617</v>
      </c>
      <c r="J198" s="70">
        <v>1.63</v>
      </c>
      <c r="K198" s="70">
        <v>1.6619999999999999</v>
      </c>
      <c r="L198" s="70" t="s">
        <v>355</v>
      </c>
      <c r="M198" s="97" t="s">
        <v>355</v>
      </c>
      <c r="N198" s="70">
        <v>1.6879999999999999</v>
      </c>
      <c r="O198" s="84" t="s">
        <v>360</v>
      </c>
    </row>
    <row r="199" spans="1:15" ht="29.45" customHeight="1" x14ac:dyDescent="0.25">
      <c r="A199" s="13" t="s">
        <v>199</v>
      </c>
      <c r="B199" s="13" t="s">
        <v>200</v>
      </c>
      <c r="C199" s="13" t="s">
        <v>48</v>
      </c>
      <c r="D199" s="58"/>
      <c r="E199" s="58"/>
      <c r="F199" s="113"/>
      <c r="G199" s="187">
        <v>0</v>
      </c>
      <c r="H199" s="14" t="s">
        <v>432</v>
      </c>
      <c r="I199" s="23" t="s">
        <v>81</v>
      </c>
      <c r="J199" s="23" t="s">
        <v>81</v>
      </c>
      <c r="K199" s="150" t="s">
        <v>81</v>
      </c>
      <c r="L199" s="70" t="s">
        <v>355</v>
      </c>
      <c r="M199" s="97" t="s">
        <v>355</v>
      </c>
      <c r="N199" s="20" t="s">
        <v>81</v>
      </c>
      <c r="O199" s="19" t="s">
        <v>360</v>
      </c>
    </row>
    <row r="200" spans="1:15" ht="71.25" customHeight="1" x14ac:dyDescent="0.25">
      <c r="A200" s="13" t="s">
        <v>201</v>
      </c>
      <c r="B200" s="13" t="s">
        <v>202</v>
      </c>
      <c r="C200" s="13" t="s">
        <v>48</v>
      </c>
      <c r="D200" s="58"/>
      <c r="E200" s="58"/>
      <c r="F200" s="113"/>
      <c r="G200" s="187">
        <v>0</v>
      </c>
      <c r="H200" s="14" t="s">
        <v>433</v>
      </c>
      <c r="I200" s="23" t="s">
        <v>81</v>
      </c>
      <c r="J200" s="23" t="s">
        <v>81</v>
      </c>
      <c r="K200" s="150" t="s">
        <v>81</v>
      </c>
      <c r="L200" s="70" t="s">
        <v>355</v>
      </c>
      <c r="M200" s="97" t="s">
        <v>355</v>
      </c>
      <c r="N200" s="20" t="s">
        <v>81</v>
      </c>
      <c r="O200" s="19" t="s">
        <v>360</v>
      </c>
    </row>
    <row r="201" spans="1:15" ht="55.5" customHeight="1" x14ac:dyDescent="0.25">
      <c r="A201" s="13" t="s">
        <v>203</v>
      </c>
      <c r="B201" s="13" t="s">
        <v>204</v>
      </c>
      <c r="C201" s="13" t="s">
        <v>48</v>
      </c>
      <c r="D201" s="58"/>
      <c r="E201" s="58"/>
      <c r="F201" s="113"/>
      <c r="G201" s="187">
        <v>0</v>
      </c>
      <c r="H201" s="14" t="s">
        <v>434</v>
      </c>
      <c r="I201" s="23" t="s">
        <v>81</v>
      </c>
      <c r="J201" s="23" t="s">
        <v>81</v>
      </c>
      <c r="K201" s="150" t="s">
        <v>81</v>
      </c>
      <c r="L201" s="70" t="s">
        <v>355</v>
      </c>
      <c r="M201" s="97" t="s">
        <v>355</v>
      </c>
      <c r="N201" s="20" t="s">
        <v>81</v>
      </c>
      <c r="O201" s="19" t="s">
        <v>360</v>
      </c>
    </row>
    <row r="202" spans="1:15" ht="38.25" customHeight="1" x14ac:dyDescent="0.25">
      <c r="A202" s="13" t="s">
        <v>205</v>
      </c>
      <c r="B202" s="13" t="s">
        <v>206</v>
      </c>
      <c r="C202" s="13" t="s">
        <v>48</v>
      </c>
      <c r="D202" s="58"/>
      <c r="E202" s="58"/>
      <c r="F202" s="113"/>
      <c r="G202" s="187">
        <v>0</v>
      </c>
      <c r="H202" s="14" t="s">
        <v>435</v>
      </c>
      <c r="I202" s="23" t="s">
        <v>81</v>
      </c>
      <c r="J202" s="23" t="s">
        <v>81</v>
      </c>
      <c r="K202" s="150" t="s">
        <v>81</v>
      </c>
      <c r="L202" s="70" t="s">
        <v>355</v>
      </c>
      <c r="M202" s="97" t="s">
        <v>355</v>
      </c>
      <c r="N202" s="20" t="s">
        <v>81</v>
      </c>
      <c r="O202" s="19" t="s">
        <v>360</v>
      </c>
    </row>
    <row r="203" spans="1:15" ht="39.75" customHeight="1" x14ac:dyDescent="0.25">
      <c r="A203" s="13" t="s">
        <v>207</v>
      </c>
      <c r="B203" s="13" t="s">
        <v>208</v>
      </c>
      <c r="C203" s="13" t="s">
        <v>48</v>
      </c>
      <c r="D203" s="58"/>
      <c r="E203" s="58"/>
      <c r="F203" s="113"/>
      <c r="G203" s="187">
        <v>0</v>
      </c>
      <c r="H203" s="14" t="s">
        <v>436</v>
      </c>
      <c r="I203" s="23" t="s">
        <v>81</v>
      </c>
      <c r="J203" s="23" t="s">
        <v>81</v>
      </c>
      <c r="K203" s="150" t="s">
        <v>81</v>
      </c>
      <c r="L203" s="70" t="s">
        <v>355</v>
      </c>
      <c r="M203" s="97" t="s">
        <v>355</v>
      </c>
      <c r="N203" s="20" t="s">
        <v>81</v>
      </c>
      <c r="O203" s="19" t="s">
        <v>360</v>
      </c>
    </row>
    <row r="204" spans="1:15" ht="30.75" customHeight="1" x14ac:dyDescent="0.25">
      <c r="A204" s="13" t="s">
        <v>209</v>
      </c>
      <c r="B204" s="207" t="s">
        <v>210</v>
      </c>
      <c r="C204" s="208"/>
      <c r="D204" s="208"/>
      <c r="E204" s="208"/>
      <c r="F204" s="208"/>
      <c r="G204" s="208"/>
      <c r="H204" s="208"/>
      <c r="I204" s="208"/>
      <c r="J204" s="208"/>
      <c r="K204" s="208"/>
      <c r="L204" s="208"/>
      <c r="M204" s="208"/>
      <c r="N204" s="208"/>
      <c r="O204" s="303"/>
    </row>
    <row r="205" spans="1:15" ht="78.75" customHeight="1" x14ac:dyDescent="0.25">
      <c r="A205" s="13" t="s">
        <v>211</v>
      </c>
      <c r="B205" s="13" t="s">
        <v>212</v>
      </c>
      <c r="C205" s="13" t="s">
        <v>48</v>
      </c>
      <c r="D205" s="58"/>
      <c r="E205" s="58"/>
      <c r="F205" s="113"/>
      <c r="G205" s="31" t="s">
        <v>63</v>
      </c>
      <c r="H205" s="14" t="s">
        <v>437</v>
      </c>
      <c r="I205" s="2">
        <v>0.38</v>
      </c>
      <c r="J205" s="2">
        <v>0.14000000000000001</v>
      </c>
      <c r="K205" s="144">
        <v>0.38</v>
      </c>
      <c r="L205" s="144" t="s">
        <v>483</v>
      </c>
      <c r="M205" s="97" t="s">
        <v>483</v>
      </c>
      <c r="N205" s="2">
        <v>0.38</v>
      </c>
      <c r="O205" s="19" t="s">
        <v>360</v>
      </c>
    </row>
    <row r="206" spans="1:15" ht="55.5" customHeight="1" x14ac:dyDescent="0.25">
      <c r="A206" s="13" t="s">
        <v>213</v>
      </c>
      <c r="B206" s="13" t="s">
        <v>215</v>
      </c>
      <c r="C206" s="13" t="s">
        <v>48</v>
      </c>
      <c r="D206" s="58"/>
      <c r="E206" s="58"/>
      <c r="F206" s="113"/>
      <c r="G206" s="187">
        <v>0</v>
      </c>
      <c r="H206" s="105" t="s">
        <v>438</v>
      </c>
      <c r="I206" s="104">
        <v>81</v>
      </c>
      <c r="J206" s="104">
        <v>85.7</v>
      </c>
      <c r="K206" s="152">
        <v>81.099999999999994</v>
      </c>
      <c r="L206" s="152" t="s">
        <v>355</v>
      </c>
      <c r="M206" s="152" t="s">
        <v>355</v>
      </c>
      <c r="N206" s="103">
        <v>81.099999999999994</v>
      </c>
      <c r="O206" s="106" t="s">
        <v>360</v>
      </c>
    </row>
    <row r="207" spans="1:15" ht="45" customHeight="1" x14ac:dyDescent="0.25">
      <c r="A207" s="214" t="s">
        <v>214</v>
      </c>
      <c r="B207" s="273" t="s">
        <v>298</v>
      </c>
      <c r="C207" s="46" t="s">
        <v>55</v>
      </c>
      <c r="D207" s="58">
        <v>2000</v>
      </c>
      <c r="E207" s="58">
        <v>2000</v>
      </c>
      <c r="F207" s="113">
        <v>1400</v>
      </c>
      <c r="G207" s="29">
        <f>F207/E207</f>
        <v>0.7</v>
      </c>
      <c r="H207" s="14"/>
      <c r="I207" s="2"/>
      <c r="J207" s="2"/>
      <c r="K207" s="144"/>
      <c r="L207" s="144"/>
      <c r="M207" s="138"/>
      <c r="N207" s="2"/>
      <c r="O207" s="17"/>
    </row>
    <row r="208" spans="1:15" ht="25.5" customHeight="1" x14ac:dyDescent="0.25">
      <c r="A208" s="274"/>
      <c r="B208" s="273"/>
      <c r="C208" s="28" t="s">
        <v>48</v>
      </c>
      <c r="D208" s="58">
        <v>2000</v>
      </c>
      <c r="E208" s="58">
        <v>2000</v>
      </c>
      <c r="F208" s="113">
        <v>1400</v>
      </c>
      <c r="G208" s="29">
        <f>F208/E208</f>
        <v>0.7</v>
      </c>
      <c r="H208" s="14"/>
      <c r="I208" s="2"/>
      <c r="J208" s="2"/>
      <c r="K208" s="144"/>
      <c r="L208" s="144"/>
      <c r="M208" s="138"/>
      <c r="N208" s="2"/>
      <c r="O208" s="17"/>
    </row>
    <row r="209" spans="1:15" ht="57" customHeight="1" x14ac:dyDescent="0.25">
      <c r="A209" s="200"/>
      <c r="B209" s="203" t="s">
        <v>562</v>
      </c>
      <c r="C209" s="85" t="s">
        <v>46</v>
      </c>
      <c r="D209" s="59">
        <f>SUM(D168,D180,D162,D164,D152)</f>
        <v>2378489.2000000002</v>
      </c>
      <c r="E209" s="59">
        <f>SUM(E180,E162,E164,E152)+E168</f>
        <v>2378489.1999999997</v>
      </c>
      <c r="F209" s="59">
        <f>SUM(F180,F162,F164,F152)+F168</f>
        <v>1693880.2</v>
      </c>
      <c r="G209" s="177">
        <f>F209/E209</f>
        <v>0.71216644582619937</v>
      </c>
      <c r="H209" s="44"/>
      <c r="I209" s="42"/>
      <c r="J209" s="42"/>
      <c r="K209" s="42"/>
      <c r="L209" s="42"/>
      <c r="M209" s="42"/>
      <c r="N209" s="42"/>
      <c r="O209" s="43"/>
    </row>
    <row r="210" spans="1:15" ht="57" customHeight="1" x14ac:dyDescent="0.25">
      <c r="A210" s="201"/>
      <c r="B210" s="201"/>
      <c r="C210" s="85" t="s">
        <v>55</v>
      </c>
      <c r="D210" s="59">
        <f>SUM(D166,D193,D190,D188,D207,D186,D184,D182,D177,D175,D172,D170,D160,D158,D156,D154)</f>
        <v>6297466.5</v>
      </c>
      <c r="E210" s="59">
        <f>SUM(E166,E193,E190,E188,E207,E186,E184,E182,E177,E175,E172,E170,E160,E158,E156,E154)</f>
        <v>6297466.5</v>
      </c>
      <c r="F210" s="59">
        <f>SUM(F166,F193,F190,F188,F207,F186,F184,F182,F177,F175,F172,F170,F160,F158,F156,F154)</f>
        <v>3960273.2000000007</v>
      </c>
      <c r="G210" s="177">
        <f>F210/E210</f>
        <v>0.62886768829973139</v>
      </c>
      <c r="H210" s="44"/>
      <c r="I210" s="42"/>
      <c r="J210" s="42"/>
      <c r="K210" s="42"/>
      <c r="L210" s="42"/>
      <c r="M210" s="42"/>
      <c r="N210" s="42"/>
      <c r="O210" s="43"/>
    </row>
    <row r="211" spans="1:15" ht="34.5" customHeight="1" x14ac:dyDescent="0.25">
      <c r="A211" s="202"/>
      <c r="B211" s="202"/>
      <c r="C211" s="89" t="s">
        <v>48</v>
      </c>
      <c r="D211" s="59">
        <f>SUM(D209:D210)</f>
        <v>8675955.6999999993</v>
      </c>
      <c r="E211" s="59">
        <f>SUM(E209:E210)</f>
        <v>8675955.6999999993</v>
      </c>
      <c r="F211" s="59">
        <f>SUM(F209:F210)</f>
        <v>5654153.4000000004</v>
      </c>
      <c r="G211" s="177">
        <f>F211/E211</f>
        <v>0.65170381171955505</v>
      </c>
      <c r="H211" s="44"/>
      <c r="I211" s="42"/>
      <c r="J211" s="42"/>
      <c r="K211" s="42"/>
      <c r="L211" s="42"/>
      <c r="M211" s="42"/>
      <c r="N211" s="42"/>
      <c r="O211" s="43"/>
    </row>
    <row r="212" spans="1:15" ht="41.45" customHeight="1" x14ac:dyDescent="0.25">
      <c r="A212" s="13" t="s">
        <v>216</v>
      </c>
      <c r="B212" s="211" t="s">
        <v>217</v>
      </c>
      <c r="C212" s="212"/>
      <c r="D212" s="212"/>
      <c r="E212" s="212"/>
      <c r="F212" s="212"/>
      <c r="G212" s="212"/>
      <c r="H212" s="213"/>
      <c r="I212" s="78"/>
      <c r="J212" s="78"/>
      <c r="K212" s="121"/>
      <c r="L212" s="121"/>
      <c r="M212" s="109"/>
      <c r="N212" s="78"/>
      <c r="O212" s="17"/>
    </row>
    <row r="213" spans="1:15" ht="15" customHeight="1" x14ac:dyDescent="0.25">
      <c r="A213" s="15" t="s">
        <v>218</v>
      </c>
      <c r="B213" s="242" t="s">
        <v>481</v>
      </c>
      <c r="C213" s="243"/>
      <c r="D213" s="243"/>
      <c r="E213" s="243"/>
      <c r="F213" s="243"/>
      <c r="G213" s="243"/>
      <c r="H213" s="243"/>
      <c r="I213" s="243"/>
      <c r="J213" s="243"/>
      <c r="K213" s="243"/>
      <c r="L213" s="243"/>
      <c r="M213" s="243"/>
      <c r="N213" s="244"/>
      <c r="O213" s="17"/>
    </row>
    <row r="214" spans="1:15" ht="24" customHeight="1" x14ac:dyDescent="0.25">
      <c r="A214" s="13" t="s">
        <v>219</v>
      </c>
      <c r="B214" s="211" t="s">
        <v>220</v>
      </c>
      <c r="C214" s="212"/>
      <c r="D214" s="212"/>
      <c r="E214" s="212"/>
      <c r="F214" s="212"/>
      <c r="G214" s="212"/>
      <c r="H214" s="212"/>
      <c r="I214" s="212"/>
      <c r="J214" s="212"/>
      <c r="K214" s="212"/>
      <c r="L214" s="212"/>
      <c r="M214" s="212"/>
      <c r="N214" s="212"/>
      <c r="O214" s="213"/>
    </row>
    <row r="215" spans="1:15" ht="36" customHeight="1" x14ac:dyDescent="0.25">
      <c r="A215" s="13" t="s">
        <v>221</v>
      </c>
      <c r="B215" s="211" t="s">
        <v>222</v>
      </c>
      <c r="C215" s="212"/>
      <c r="D215" s="212"/>
      <c r="E215" s="212"/>
      <c r="F215" s="212"/>
      <c r="G215" s="212"/>
      <c r="H215" s="212"/>
      <c r="I215" s="212"/>
      <c r="J215" s="212"/>
      <c r="K215" s="212"/>
      <c r="L215" s="212"/>
      <c r="M215" s="212"/>
      <c r="N215" s="212"/>
      <c r="O215" s="213"/>
    </row>
    <row r="216" spans="1:15" ht="87" customHeight="1" x14ac:dyDescent="0.25">
      <c r="A216" s="215" t="s">
        <v>287</v>
      </c>
      <c r="B216" s="222" t="s">
        <v>286</v>
      </c>
      <c r="C216" s="45" t="s">
        <v>288</v>
      </c>
      <c r="D216" s="81">
        <v>9461.7999999999993</v>
      </c>
      <c r="E216" s="81">
        <v>9461.7999999999993</v>
      </c>
      <c r="F216" s="113">
        <v>4944.6000000000004</v>
      </c>
      <c r="G216" s="116">
        <f>F216/E216</f>
        <v>0.52258555454564681</v>
      </c>
      <c r="H216" s="153" t="s">
        <v>439</v>
      </c>
      <c r="I216" s="97">
        <v>100</v>
      </c>
      <c r="J216" s="97">
        <v>100</v>
      </c>
      <c r="K216" s="144">
        <v>100</v>
      </c>
      <c r="L216" s="144" t="s">
        <v>355</v>
      </c>
      <c r="M216" s="67" t="s">
        <v>355</v>
      </c>
      <c r="N216" s="77">
        <v>100</v>
      </c>
      <c r="O216" s="19" t="s">
        <v>360</v>
      </c>
    </row>
    <row r="217" spans="1:15" ht="101.25" customHeight="1" x14ac:dyDescent="0.25">
      <c r="A217" s="216"/>
      <c r="B217" s="223"/>
      <c r="C217" s="80" t="s">
        <v>289</v>
      </c>
      <c r="D217" s="81">
        <v>6851.6</v>
      </c>
      <c r="E217" s="81">
        <v>6851.6</v>
      </c>
      <c r="F217" s="113">
        <v>3580.5</v>
      </c>
      <c r="G217" s="116">
        <f>F217/E217</f>
        <v>0.52257866775643647</v>
      </c>
      <c r="H217" s="153" t="s">
        <v>440</v>
      </c>
      <c r="I217" s="97" t="s">
        <v>356</v>
      </c>
      <c r="J217" s="97" t="s">
        <v>356</v>
      </c>
      <c r="K217" s="144" t="s">
        <v>357</v>
      </c>
      <c r="L217" s="144" t="s">
        <v>355</v>
      </c>
      <c r="M217" s="67" t="s">
        <v>355</v>
      </c>
      <c r="N217" s="82" t="s">
        <v>358</v>
      </c>
      <c r="O217" s="19" t="s">
        <v>360</v>
      </c>
    </row>
    <row r="218" spans="1:15" ht="63" customHeight="1" x14ac:dyDescent="0.25">
      <c r="A218" s="216"/>
      <c r="B218" s="223"/>
      <c r="C218" s="79" t="s">
        <v>48</v>
      </c>
      <c r="D218" s="81">
        <f>D216+D217</f>
        <v>16313.4</v>
      </c>
      <c r="E218" s="81">
        <f t="shared" ref="E218:F218" si="16">E216+E217</f>
        <v>16313.4</v>
      </c>
      <c r="F218" s="113">
        <f t="shared" si="16"/>
        <v>8525.1</v>
      </c>
      <c r="G218" s="116">
        <f>F218/E218</f>
        <v>0.5225826621059988</v>
      </c>
      <c r="H218" s="69" t="s">
        <v>441</v>
      </c>
      <c r="I218" s="97">
        <v>100</v>
      </c>
      <c r="J218" s="97">
        <v>100</v>
      </c>
      <c r="K218" s="144">
        <v>100</v>
      </c>
      <c r="L218" s="144" t="s">
        <v>355</v>
      </c>
      <c r="M218" s="67" t="s">
        <v>355</v>
      </c>
      <c r="N218" s="20">
        <v>100</v>
      </c>
      <c r="O218" s="19" t="s">
        <v>360</v>
      </c>
    </row>
    <row r="219" spans="1:15" ht="88.5" customHeight="1" x14ac:dyDescent="0.25">
      <c r="A219" s="216"/>
      <c r="B219" s="223"/>
      <c r="C219" s="222"/>
      <c r="D219" s="225"/>
      <c r="E219" s="225"/>
      <c r="F219" s="316"/>
      <c r="G219" s="219"/>
      <c r="H219" s="154" t="s">
        <v>442</v>
      </c>
      <c r="I219" s="97">
        <v>59.7</v>
      </c>
      <c r="J219" s="97">
        <v>59.7</v>
      </c>
      <c r="K219" s="144">
        <v>59.7</v>
      </c>
      <c r="L219" s="144" t="s">
        <v>355</v>
      </c>
      <c r="M219" s="67" t="s">
        <v>355</v>
      </c>
      <c r="N219" s="82">
        <v>59.7</v>
      </c>
      <c r="O219" s="19" t="s">
        <v>360</v>
      </c>
    </row>
    <row r="220" spans="1:15" ht="81.599999999999994" customHeight="1" x14ac:dyDescent="0.25">
      <c r="A220" s="216"/>
      <c r="B220" s="223"/>
      <c r="C220" s="223"/>
      <c r="D220" s="226"/>
      <c r="E220" s="226"/>
      <c r="F220" s="317"/>
      <c r="G220" s="220"/>
      <c r="H220" s="153" t="s">
        <v>443</v>
      </c>
      <c r="I220" s="97">
        <v>60.9</v>
      </c>
      <c r="J220" s="97">
        <v>60.9</v>
      </c>
      <c r="K220" s="144">
        <v>64.400000000000006</v>
      </c>
      <c r="L220" s="144" t="s">
        <v>355</v>
      </c>
      <c r="M220" s="67" t="s">
        <v>355</v>
      </c>
      <c r="N220" s="82">
        <v>64.7</v>
      </c>
      <c r="O220" s="19" t="s">
        <v>360</v>
      </c>
    </row>
    <row r="221" spans="1:15" ht="78" customHeight="1" x14ac:dyDescent="0.25">
      <c r="A221" s="216"/>
      <c r="B221" s="223"/>
      <c r="C221" s="223"/>
      <c r="D221" s="226"/>
      <c r="E221" s="226"/>
      <c r="F221" s="317"/>
      <c r="G221" s="220"/>
      <c r="H221" s="153" t="s">
        <v>444</v>
      </c>
      <c r="I221" s="97">
        <v>50</v>
      </c>
      <c r="J221" s="97">
        <v>50</v>
      </c>
      <c r="K221" s="144">
        <v>50</v>
      </c>
      <c r="L221" s="144" t="s">
        <v>355</v>
      </c>
      <c r="M221" s="67" t="s">
        <v>355</v>
      </c>
      <c r="N221" s="20">
        <v>50</v>
      </c>
      <c r="O221" s="19" t="s">
        <v>360</v>
      </c>
    </row>
    <row r="222" spans="1:15" ht="71.25" customHeight="1" x14ac:dyDescent="0.25">
      <c r="A222" s="216"/>
      <c r="B222" s="223"/>
      <c r="C222" s="223"/>
      <c r="D222" s="226"/>
      <c r="E222" s="226"/>
      <c r="F222" s="317"/>
      <c r="G222" s="220"/>
      <c r="H222" s="153" t="s">
        <v>445</v>
      </c>
      <c r="I222" s="155">
        <v>54.5</v>
      </c>
      <c r="J222" s="156">
        <v>54.5</v>
      </c>
      <c r="K222" s="156">
        <v>54.5</v>
      </c>
      <c r="L222" s="144" t="s">
        <v>355</v>
      </c>
      <c r="M222" s="67" t="s">
        <v>355</v>
      </c>
      <c r="N222" s="74">
        <v>54.5</v>
      </c>
      <c r="O222" s="19" t="s">
        <v>360</v>
      </c>
    </row>
    <row r="223" spans="1:15" ht="75.75" customHeight="1" x14ac:dyDescent="0.25">
      <c r="A223" s="216"/>
      <c r="B223" s="224"/>
      <c r="C223" s="223"/>
      <c r="D223" s="226"/>
      <c r="E223" s="226"/>
      <c r="F223" s="317"/>
      <c r="G223" s="220"/>
      <c r="H223" s="153" t="s">
        <v>446</v>
      </c>
      <c r="I223" s="97">
        <v>43.6</v>
      </c>
      <c r="J223" s="97">
        <v>43.6</v>
      </c>
      <c r="K223" s="144">
        <v>47.5</v>
      </c>
      <c r="L223" s="144" t="s">
        <v>355</v>
      </c>
      <c r="M223" s="67" t="s">
        <v>355</v>
      </c>
      <c r="N223" s="82">
        <v>47.5</v>
      </c>
      <c r="O223" s="19" t="s">
        <v>360</v>
      </c>
    </row>
    <row r="224" spans="1:15" ht="88.5" customHeight="1" x14ac:dyDescent="0.25">
      <c r="A224" s="215" t="s">
        <v>367</v>
      </c>
      <c r="B224" s="222" t="s">
        <v>300</v>
      </c>
      <c r="C224" s="223"/>
      <c r="D224" s="226"/>
      <c r="E224" s="226"/>
      <c r="F224" s="317"/>
      <c r="G224" s="220"/>
      <c r="H224" s="153" t="s">
        <v>447</v>
      </c>
      <c r="I224" s="97">
        <v>17.5</v>
      </c>
      <c r="J224" s="97">
        <v>17.5</v>
      </c>
      <c r="K224" s="144">
        <v>18</v>
      </c>
      <c r="L224" s="144" t="s">
        <v>355</v>
      </c>
      <c r="M224" s="67" t="s">
        <v>355</v>
      </c>
      <c r="N224" s="82">
        <v>18.5</v>
      </c>
      <c r="O224" s="19" t="s">
        <v>360</v>
      </c>
    </row>
    <row r="225" spans="1:15" ht="71.25" customHeight="1" x14ac:dyDescent="0.25">
      <c r="A225" s="216"/>
      <c r="B225" s="223"/>
      <c r="C225" s="223"/>
      <c r="D225" s="226"/>
      <c r="E225" s="226"/>
      <c r="F225" s="317"/>
      <c r="G225" s="220"/>
      <c r="H225" s="153" t="s">
        <v>448</v>
      </c>
      <c r="I225" s="97">
        <v>22.3</v>
      </c>
      <c r="J225" s="97">
        <v>22.3</v>
      </c>
      <c r="K225" s="144">
        <v>22.6</v>
      </c>
      <c r="L225" s="144" t="s">
        <v>355</v>
      </c>
      <c r="M225" s="67" t="s">
        <v>355</v>
      </c>
      <c r="N225" s="82">
        <v>22.9</v>
      </c>
      <c r="O225" s="19" t="s">
        <v>360</v>
      </c>
    </row>
    <row r="226" spans="1:15" ht="57" customHeight="1" x14ac:dyDescent="0.25">
      <c r="A226" s="216"/>
      <c r="B226" s="223"/>
      <c r="C226" s="223"/>
      <c r="D226" s="226"/>
      <c r="E226" s="226"/>
      <c r="F226" s="317"/>
      <c r="G226" s="220"/>
      <c r="H226" s="157" t="s">
        <v>449</v>
      </c>
      <c r="I226" s="97">
        <v>40</v>
      </c>
      <c r="J226" s="97">
        <v>40</v>
      </c>
      <c r="K226" s="144">
        <v>45</v>
      </c>
      <c r="L226" s="144" t="s">
        <v>355</v>
      </c>
      <c r="M226" s="67" t="s">
        <v>355</v>
      </c>
      <c r="N226" s="82">
        <v>50</v>
      </c>
      <c r="O226" s="19" t="s">
        <v>360</v>
      </c>
    </row>
    <row r="227" spans="1:15" ht="57" customHeight="1" x14ac:dyDescent="0.25">
      <c r="A227" s="216"/>
      <c r="B227" s="223"/>
      <c r="C227" s="223"/>
      <c r="D227" s="226"/>
      <c r="E227" s="226"/>
      <c r="F227" s="317"/>
      <c r="G227" s="220"/>
      <c r="H227" s="101" t="s">
        <v>450</v>
      </c>
      <c r="I227" s="97">
        <v>98</v>
      </c>
      <c r="J227" s="97">
        <v>98</v>
      </c>
      <c r="K227" s="144">
        <v>99</v>
      </c>
      <c r="L227" s="144" t="s">
        <v>355</v>
      </c>
      <c r="M227" s="67" t="s">
        <v>355</v>
      </c>
      <c r="N227" s="82">
        <v>100</v>
      </c>
      <c r="O227" s="19" t="s">
        <v>360</v>
      </c>
    </row>
    <row r="228" spans="1:15" ht="57" customHeight="1" x14ac:dyDescent="0.25">
      <c r="A228" s="216"/>
      <c r="B228" s="223"/>
      <c r="C228" s="223"/>
      <c r="D228" s="226"/>
      <c r="E228" s="226"/>
      <c r="F228" s="317"/>
      <c r="G228" s="220"/>
      <c r="H228" s="69" t="s">
        <v>451</v>
      </c>
      <c r="I228" s="97">
        <v>90</v>
      </c>
      <c r="J228" s="97">
        <v>90</v>
      </c>
      <c r="K228" s="144">
        <v>95</v>
      </c>
      <c r="L228" s="144" t="s">
        <v>355</v>
      </c>
      <c r="M228" s="67" t="s">
        <v>355</v>
      </c>
      <c r="N228" s="82">
        <v>100</v>
      </c>
      <c r="O228" s="19" t="s">
        <v>360</v>
      </c>
    </row>
    <row r="229" spans="1:15" ht="59.25" customHeight="1" x14ac:dyDescent="0.25">
      <c r="A229" s="216"/>
      <c r="B229" s="223"/>
      <c r="C229" s="223"/>
      <c r="D229" s="226"/>
      <c r="E229" s="226"/>
      <c r="F229" s="317"/>
      <c r="G229" s="220"/>
      <c r="H229" s="69" t="s">
        <v>452</v>
      </c>
      <c r="I229" s="97">
        <v>90</v>
      </c>
      <c r="J229" s="97">
        <v>90</v>
      </c>
      <c r="K229" s="144">
        <v>95</v>
      </c>
      <c r="L229" s="144" t="s">
        <v>355</v>
      </c>
      <c r="M229" s="67" t="s">
        <v>355</v>
      </c>
      <c r="N229" s="82">
        <v>100</v>
      </c>
      <c r="O229" s="19" t="s">
        <v>360</v>
      </c>
    </row>
    <row r="230" spans="1:15" ht="94.5" customHeight="1" x14ac:dyDescent="0.25">
      <c r="A230" s="217"/>
      <c r="B230" s="224"/>
      <c r="C230" s="224"/>
      <c r="D230" s="227"/>
      <c r="E230" s="227"/>
      <c r="F230" s="318"/>
      <c r="G230" s="221"/>
      <c r="H230" s="69" t="s">
        <v>453</v>
      </c>
      <c r="I230" s="97">
        <v>14.5</v>
      </c>
      <c r="J230" s="97">
        <v>14.5</v>
      </c>
      <c r="K230" s="144">
        <v>15</v>
      </c>
      <c r="L230" s="144" t="s">
        <v>355</v>
      </c>
      <c r="M230" s="67" t="s">
        <v>355</v>
      </c>
      <c r="N230" s="82">
        <v>15.5</v>
      </c>
      <c r="O230" s="19" t="s">
        <v>360</v>
      </c>
    </row>
    <row r="231" spans="1:15" ht="76.900000000000006" customHeight="1" x14ac:dyDescent="0.25">
      <c r="A231" s="13" t="s">
        <v>223</v>
      </c>
      <c r="B231" s="78" t="s">
        <v>224</v>
      </c>
      <c r="C231" s="78"/>
      <c r="D231" s="81"/>
      <c r="E231" s="81"/>
      <c r="F231" s="113"/>
      <c r="G231" s="87"/>
      <c r="H231" s="158" t="s">
        <v>454</v>
      </c>
      <c r="I231" s="97">
        <v>68</v>
      </c>
      <c r="J231" s="97">
        <v>68</v>
      </c>
      <c r="K231" s="144">
        <v>68.5</v>
      </c>
      <c r="L231" s="144" t="s">
        <v>355</v>
      </c>
      <c r="M231" s="67" t="s">
        <v>355</v>
      </c>
      <c r="N231" s="82">
        <v>69</v>
      </c>
      <c r="O231" s="19" t="s">
        <v>360</v>
      </c>
    </row>
    <row r="232" spans="1:15" ht="45" customHeight="1" x14ac:dyDescent="0.25">
      <c r="A232" s="214" t="s">
        <v>368</v>
      </c>
      <c r="B232" s="215" t="s">
        <v>301</v>
      </c>
      <c r="C232" s="45" t="s">
        <v>46</v>
      </c>
      <c r="D232" s="81">
        <v>2680.6</v>
      </c>
      <c r="E232" s="81">
        <v>2680.6</v>
      </c>
      <c r="F232" s="113">
        <v>2454.1</v>
      </c>
      <c r="G232" s="182">
        <f>F232/E232</f>
        <v>0.91550399164366192</v>
      </c>
      <c r="H232" s="65"/>
      <c r="I232" s="97"/>
      <c r="J232" s="97"/>
      <c r="K232" s="144"/>
      <c r="L232" s="144"/>
      <c r="M232" s="138"/>
      <c r="N232" s="77"/>
      <c r="O232" s="17"/>
    </row>
    <row r="233" spans="1:15" ht="45" customHeight="1" x14ac:dyDescent="0.25">
      <c r="A233" s="214" t="s">
        <v>225</v>
      </c>
      <c r="B233" s="201"/>
      <c r="C233" s="80" t="s">
        <v>55</v>
      </c>
      <c r="D233" s="81">
        <v>2500</v>
      </c>
      <c r="E233" s="81">
        <v>2500</v>
      </c>
      <c r="F233" s="113">
        <v>2288.8000000000002</v>
      </c>
      <c r="G233" s="182">
        <f>F233/E233</f>
        <v>0.91552000000000011</v>
      </c>
      <c r="H233" s="65"/>
      <c r="I233" s="97" t="s">
        <v>355</v>
      </c>
      <c r="J233" s="67" t="s">
        <v>355</v>
      </c>
      <c r="K233" s="144" t="s">
        <v>355</v>
      </c>
      <c r="L233" s="67" t="s">
        <v>355</v>
      </c>
      <c r="M233" s="97" t="s">
        <v>355</v>
      </c>
      <c r="N233" s="67" t="s">
        <v>355</v>
      </c>
      <c r="O233" s="17"/>
    </row>
    <row r="234" spans="1:15" ht="21" customHeight="1" x14ac:dyDescent="0.25">
      <c r="A234" s="214" t="s">
        <v>225</v>
      </c>
      <c r="B234" s="202"/>
      <c r="C234" s="79" t="s">
        <v>48</v>
      </c>
      <c r="D234" s="81">
        <f>D232+D233</f>
        <v>5180.6000000000004</v>
      </c>
      <c r="E234" s="81">
        <f t="shared" ref="E234:F234" si="17">E232+E233</f>
        <v>5180.6000000000004</v>
      </c>
      <c r="F234" s="113">
        <f t="shared" si="17"/>
        <v>4742.8999999999996</v>
      </c>
      <c r="G234" s="182">
        <f>F234/E234</f>
        <v>0.91551171678956089</v>
      </c>
      <c r="H234" s="69"/>
      <c r="I234" s="97"/>
      <c r="J234" s="97"/>
      <c r="K234" s="144"/>
      <c r="L234" s="144"/>
      <c r="M234" s="138"/>
      <c r="N234" s="77"/>
      <c r="O234" s="17"/>
    </row>
    <row r="235" spans="1:15" ht="47.45" customHeight="1" x14ac:dyDescent="0.25">
      <c r="A235" s="13" t="s">
        <v>226</v>
      </c>
      <c r="B235" s="211" t="s">
        <v>302</v>
      </c>
      <c r="C235" s="212"/>
      <c r="D235" s="212"/>
      <c r="E235" s="212"/>
      <c r="F235" s="212"/>
      <c r="G235" s="213"/>
      <c r="H235" s="3"/>
      <c r="I235" s="3"/>
      <c r="J235" s="3"/>
      <c r="K235" s="121"/>
      <c r="L235" s="121"/>
      <c r="M235" s="109"/>
      <c r="N235" s="78"/>
      <c r="O235" s="17"/>
    </row>
    <row r="236" spans="1:15" ht="46.5" customHeight="1" x14ac:dyDescent="0.25">
      <c r="A236" s="214" t="s">
        <v>227</v>
      </c>
      <c r="B236" s="215" t="s">
        <v>228</v>
      </c>
      <c r="C236" s="53" t="s">
        <v>46</v>
      </c>
      <c r="D236" s="81"/>
      <c r="E236" s="81"/>
      <c r="F236" s="113"/>
      <c r="G236" s="87">
        <v>0</v>
      </c>
      <c r="H236" s="319" t="s">
        <v>455</v>
      </c>
      <c r="I236" s="261">
        <v>56.4</v>
      </c>
      <c r="J236" s="261">
        <v>56.4</v>
      </c>
      <c r="K236" s="261">
        <v>58</v>
      </c>
      <c r="L236" s="261" t="s">
        <v>355</v>
      </c>
      <c r="M236" s="255" t="s">
        <v>355</v>
      </c>
      <c r="N236" s="258">
        <v>58</v>
      </c>
      <c r="O236" s="204" t="s">
        <v>360</v>
      </c>
    </row>
    <row r="237" spans="1:15" ht="46.5" customHeight="1" x14ac:dyDescent="0.25">
      <c r="A237" s="214"/>
      <c r="B237" s="216"/>
      <c r="C237" s="48" t="s">
        <v>55</v>
      </c>
      <c r="D237" s="81"/>
      <c r="E237" s="81"/>
      <c r="F237" s="113"/>
      <c r="G237" s="87">
        <v>0</v>
      </c>
      <c r="H237" s="320"/>
      <c r="I237" s="262"/>
      <c r="J237" s="262"/>
      <c r="K237" s="262"/>
      <c r="L237" s="262"/>
      <c r="M237" s="256"/>
      <c r="N237" s="259"/>
      <c r="O237" s="205"/>
    </row>
    <row r="238" spans="1:15" ht="29.25" customHeight="1" x14ac:dyDescent="0.25">
      <c r="A238" s="214"/>
      <c r="B238" s="217"/>
      <c r="C238" s="78" t="s">
        <v>48</v>
      </c>
      <c r="D238" s="81"/>
      <c r="E238" s="81"/>
      <c r="F238" s="113"/>
      <c r="G238" s="87">
        <v>0</v>
      </c>
      <c r="H238" s="321"/>
      <c r="I238" s="263"/>
      <c r="J238" s="263"/>
      <c r="K238" s="263"/>
      <c r="L238" s="263"/>
      <c r="M238" s="257"/>
      <c r="N238" s="260"/>
      <c r="O238" s="206"/>
    </row>
    <row r="239" spans="1:15" ht="27.75" customHeight="1" x14ac:dyDescent="0.25">
      <c r="A239" s="13" t="s">
        <v>229</v>
      </c>
      <c r="B239" s="211" t="s">
        <v>303</v>
      </c>
      <c r="C239" s="212"/>
      <c r="D239" s="212"/>
      <c r="E239" s="212"/>
      <c r="F239" s="212"/>
      <c r="G239" s="212"/>
      <c r="H239" s="212"/>
      <c r="I239" s="212"/>
      <c r="J239" s="212"/>
      <c r="K239" s="212"/>
      <c r="L239" s="212"/>
      <c r="M239" s="212"/>
      <c r="N239" s="212"/>
      <c r="O239" s="213"/>
    </row>
    <row r="240" spans="1:15" ht="58.9" customHeight="1" x14ac:dyDescent="0.25">
      <c r="A240" s="214" t="s">
        <v>230</v>
      </c>
      <c r="B240" s="215" t="s">
        <v>231</v>
      </c>
      <c r="C240" s="53" t="s">
        <v>46</v>
      </c>
      <c r="D240" s="81">
        <v>0</v>
      </c>
      <c r="E240" s="81">
        <v>0</v>
      </c>
      <c r="F240" s="113">
        <v>0</v>
      </c>
      <c r="G240" s="30">
        <v>0</v>
      </c>
      <c r="H240" s="76" t="s">
        <v>456</v>
      </c>
      <c r="I240" s="77">
        <v>56.8</v>
      </c>
      <c r="J240" s="77">
        <v>56.8</v>
      </c>
      <c r="K240" s="144">
        <v>56.8</v>
      </c>
      <c r="L240" s="144" t="s">
        <v>355</v>
      </c>
      <c r="M240" s="97" t="s">
        <v>355</v>
      </c>
      <c r="N240" s="77">
        <v>56.8</v>
      </c>
      <c r="O240" s="19" t="s">
        <v>360</v>
      </c>
    </row>
    <row r="241" spans="1:15" ht="42.75" customHeight="1" x14ac:dyDescent="0.25">
      <c r="A241" s="214" t="s">
        <v>230</v>
      </c>
      <c r="B241" s="216" t="s">
        <v>231</v>
      </c>
      <c r="C241" s="48" t="s">
        <v>55</v>
      </c>
      <c r="D241" s="81">
        <v>0</v>
      </c>
      <c r="E241" s="81">
        <v>0</v>
      </c>
      <c r="F241" s="113">
        <v>0</v>
      </c>
      <c r="G241" s="30">
        <v>0</v>
      </c>
      <c r="H241" s="76"/>
      <c r="I241" s="77"/>
      <c r="J241" s="77"/>
      <c r="K241" s="144"/>
      <c r="L241" s="144"/>
      <c r="M241" s="138"/>
      <c r="N241" s="77"/>
      <c r="O241" s="24"/>
    </row>
    <row r="242" spans="1:15" ht="18" customHeight="1" x14ac:dyDescent="0.25">
      <c r="A242" s="214" t="s">
        <v>230</v>
      </c>
      <c r="B242" s="217" t="s">
        <v>231</v>
      </c>
      <c r="C242" s="78" t="s">
        <v>48</v>
      </c>
      <c r="D242" s="81">
        <v>0</v>
      </c>
      <c r="E242" s="81">
        <v>0</v>
      </c>
      <c r="F242" s="113">
        <v>0</v>
      </c>
      <c r="G242" s="30">
        <v>0</v>
      </c>
      <c r="H242" s="76"/>
      <c r="I242" s="77"/>
      <c r="J242" s="77"/>
      <c r="K242" s="144"/>
      <c r="L242" s="144"/>
      <c r="M242" s="138"/>
      <c r="N242" s="77"/>
      <c r="O242" s="24"/>
    </row>
    <row r="243" spans="1:15" ht="18" customHeight="1" x14ac:dyDescent="0.25">
      <c r="A243" s="232"/>
      <c r="B243" s="203" t="s">
        <v>482</v>
      </c>
      <c r="C243" s="85"/>
      <c r="D243" s="59"/>
      <c r="E243" s="59"/>
      <c r="F243" s="44"/>
      <c r="G243" s="56"/>
      <c r="H243" s="44"/>
      <c r="I243" s="42"/>
      <c r="J243" s="42"/>
      <c r="K243" s="42"/>
      <c r="L243" s="42"/>
      <c r="M243" s="44"/>
      <c r="N243" s="42"/>
      <c r="O243" s="43"/>
    </row>
    <row r="244" spans="1:15" ht="50.25" customHeight="1" x14ac:dyDescent="0.25">
      <c r="A244" s="232"/>
      <c r="B244" s="264" t="s">
        <v>232</v>
      </c>
      <c r="C244" s="85" t="s">
        <v>46</v>
      </c>
      <c r="D244" s="59">
        <f>D216+D232+D231+D236+D240</f>
        <v>12142.4</v>
      </c>
      <c r="E244" s="59">
        <f>E216+E232+E231+E236+E240</f>
        <v>12142.4</v>
      </c>
      <c r="F244" s="59">
        <f>F216+F232+F231+F236+F240</f>
        <v>7398.7000000000007</v>
      </c>
      <c r="G244" s="177">
        <f t="shared" ref="G244:G246" si="18">F244/E244</f>
        <v>0.60932764527605754</v>
      </c>
      <c r="H244" s="44"/>
      <c r="I244" s="42"/>
      <c r="J244" s="42"/>
      <c r="K244" s="42"/>
      <c r="L244" s="42"/>
      <c r="M244" s="44"/>
      <c r="N244" s="42"/>
      <c r="O244" s="43"/>
    </row>
    <row r="245" spans="1:15" ht="49.5" customHeight="1" x14ac:dyDescent="0.25">
      <c r="A245" s="232"/>
      <c r="B245" s="264" t="s">
        <v>232</v>
      </c>
      <c r="C245" s="85" t="s">
        <v>55</v>
      </c>
      <c r="D245" s="59">
        <f>D217+D233+D237+D241</f>
        <v>9351.6</v>
      </c>
      <c r="E245" s="59">
        <f>E217+E233+E237+E241</f>
        <v>9351.6</v>
      </c>
      <c r="F245" s="59">
        <f>F217+F233+F237+F241</f>
        <v>5869.3</v>
      </c>
      <c r="G245" s="177">
        <f t="shared" si="18"/>
        <v>0.62762521921382441</v>
      </c>
      <c r="H245" s="44"/>
      <c r="I245" s="42"/>
      <c r="J245" s="42"/>
      <c r="K245" s="42"/>
      <c r="L245" s="42"/>
      <c r="M245" s="44"/>
      <c r="N245" s="42"/>
      <c r="O245" s="43"/>
    </row>
    <row r="246" spans="1:15" ht="21.6" customHeight="1" x14ac:dyDescent="0.25">
      <c r="A246" s="232"/>
      <c r="B246" s="265" t="s">
        <v>232</v>
      </c>
      <c r="C246" s="85" t="s">
        <v>48</v>
      </c>
      <c r="D246" s="59">
        <f>SUM(D244:D245)</f>
        <v>21494</v>
      </c>
      <c r="E246" s="59">
        <f>SUM(E244:E245)</f>
        <v>21494</v>
      </c>
      <c r="F246" s="59">
        <f>SUM(F244:F245)</f>
        <v>13268</v>
      </c>
      <c r="G246" s="177">
        <f t="shared" si="18"/>
        <v>0.61728854564064395</v>
      </c>
      <c r="H246" s="44"/>
      <c r="I246" s="42"/>
      <c r="J246" s="42"/>
      <c r="K246" s="42"/>
      <c r="L246" s="42"/>
      <c r="M246" s="44"/>
      <c r="N246" s="42"/>
      <c r="O246" s="43"/>
    </row>
    <row r="247" spans="1:15" ht="46.5" customHeight="1" x14ac:dyDescent="0.25">
      <c r="A247" s="13" t="s">
        <v>233</v>
      </c>
      <c r="B247" s="192" t="s">
        <v>234</v>
      </c>
      <c r="C247" s="193"/>
      <c r="D247" s="193"/>
      <c r="E247" s="193"/>
      <c r="F247" s="193"/>
      <c r="G247" s="193"/>
      <c r="H247" s="193"/>
      <c r="I247" s="193"/>
      <c r="J247" s="193"/>
      <c r="K247" s="194"/>
      <c r="L247" s="194"/>
      <c r="M247" s="194"/>
      <c r="N247" s="194"/>
      <c r="O247" s="195"/>
    </row>
    <row r="248" spans="1:15" ht="29.25" customHeight="1" x14ac:dyDescent="0.25">
      <c r="A248" s="15" t="s">
        <v>235</v>
      </c>
      <c r="B248" s="242" t="s">
        <v>477</v>
      </c>
      <c r="C248" s="243"/>
      <c r="D248" s="243"/>
      <c r="E248" s="243"/>
      <c r="F248" s="243"/>
      <c r="G248" s="243"/>
      <c r="H248" s="243"/>
      <c r="I248" s="243"/>
      <c r="J248" s="243"/>
      <c r="K248" s="243"/>
      <c r="L248" s="243"/>
      <c r="M248" s="243"/>
      <c r="N248" s="243"/>
      <c r="O248" s="244"/>
    </row>
    <row r="249" spans="1:15" ht="42" customHeight="1" x14ac:dyDescent="0.25">
      <c r="A249" s="13" t="s">
        <v>236</v>
      </c>
      <c r="B249" s="192" t="s">
        <v>237</v>
      </c>
      <c r="C249" s="193"/>
      <c r="D249" s="193"/>
      <c r="E249" s="193"/>
      <c r="F249" s="193"/>
      <c r="G249" s="193"/>
      <c r="H249" s="193"/>
      <c r="I249" s="193"/>
      <c r="J249" s="193"/>
      <c r="K249" s="193"/>
      <c r="L249" s="193"/>
      <c r="M249" s="193"/>
      <c r="N249" s="193"/>
      <c r="O249" s="241"/>
    </row>
    <row r="250" spans="1:15" ht="40.9" customHeight="1" x14ac:dyDescent="0.25">
      <c r="A250" s="13" t="s">
        <v>238</v>
      </c>
      <c r="B250" s="211" t="s">
        <v>239</v>
      </c>
      <c r="C250" s="212"/>
      <c r="D250" s="212"/>
      <c r="E250" s="212"/>
      <c r="F250" s="212"/>
      <c r="G250" s="212"/>
      <c r="H250" s="212"/>
      <c r="I250" s="212"/>
      <c r="J250" s="212"/>
      <c r="K250" s="212"/>
      <c r="L250" s="212"/>
      <c r="M250" s="212"/>
      <c r="N250" s="212"/>
      <c r="O250" s="213"/>
    </row>
    <row r="251" spans="1:15" ht="69" customHeight="1" x14ac:dyDescent="0.25">
      <c r="A251" s="214" t="s">
        <v>240</v>
      </c>
      <c r="B251" s="233" t="s">
        <v>241</v>
      </c>
      <c r="C251" s="14"/>
      <c r="D251" s="58"/>
      <c r="E251" s="58"/>
      <c r="F251" s="113"/>
      <c r="G251" s="159"/>
      <c r="H251" s="69" t="s">
        <v>457</v>
      </c>
      <c r="I251" s="69">
        <v>40.229999999999997</v>
      </c>
      <c r="J251" s="69">
        <v>40.229999999999997</v>
      </c>
      <c r="K251" s="69">
        <v>39.020000000000003</v>
      </c>
      <c r="L251" s="69" t="s">
        <v>355</v>
      </c>
      <c r="M251" s="67" t="s">
        <v>355</v>
      </c>
      <c r="N251" s="14">
        <v>37.85</v>
      </c>
      <c r="O251" s="19" t="s">
        <v>360</v>
      </c>
    </row>
    <row r="252" spans="1:15" ht="57" customHeight="1" x14ac:dyDescent="0.25">
      <c r="A252" s="214" t="s">
        <v>240</v>
      </c>
      <c r="B252" s="234"/>
      <c r="C252" s="14"/>
      <c r="D252" s="58"/>
      <c r="E252" s="58"/>
      <c r="F252" s="113"/>
      <c r="G252" s="159"/>
      <c r="H252" s="69" t="s">
        <v>458</v>
      </c>
      <c r="I252" s="69">
        <v>2.64</v>
      </c>
      <c r="J252" s="69">
        <v>2.64</v>
      </c>
      <c r="K252" s="69">
        <v>2.56</v>
      </c>
      <c r="L252" s="69" t="s">
        <v>355</v>
      </c>
      <c r="M252" s="67" t="s">
        <v>355</v>
      </c>
      <c r="N252" s="14">
        <v>2.4900000000000002</v>
      </c>
      <c r="O252" s="19" t="s">
        <v>360</v>
      </c>
    </row>
    <row r="253" spans="1:15" ht="67.5" customHeight="1" x14ac:dyDescent="0.25">
      <c r="A253" s="214" t="s">
        <v>240</v>
      </c>
      <c r="B253" s="234"/>
      <c r="C253" s="14"/>
      <c r="D253" s="58"/>
      <c r="E253" s="58"/>
      <c r="F253" s="113"/>
      <c r="G253" s="159"/>
      <c r="H253" s="69" t="s">
        <v>459</v>
      </c>
      <c r="I253" s="69">
        <v>1.54</v>
      </c>
      <c r="J253" s="69">
        <v>1.54</v>
      </c>
      <c r="K253" s="69">
        <v>1.49</v>
      </c>
      <c r="L253" s="69" t="s">
        <v>355</v>
      </c>
      <c r="M253" s="67" t="s">
        <v>355</v>
      </c>
      <c r="N253" s="14">
        <v>1.44</v>
      </c>
      <c r="O253" s="19" t="s">
        <v>360</v>
      </c>
    </row>
    <row r="254" spans="1:15" ht="63.75" customHeight="1" x14ac:dyDescent="0.25">
      <c r="A254" s="214" t="s">
        <v>240</v>
      </c>
      <c r="B254" s="234"/>
      <c r="C254" s="14"/>
      <c r="D254" s="58"/>
      <c r="E254" s="58"/>
      <c r="F254" s="113"/>
      <c r="G254" s="159"/>
      <c r="H254" s="69" t="s">
        <v>460</v>
      </c>
      <c r="I254" s="69">
        <v>0.19</v>
      </c>
      <c r="J254" s="69">
        <v>0.19</v>
      </c>
      <c r="K254" s="69">
        <v>0.18</v>
      </c>
      <c r="L254" s="69" t="s">
        <v>355</v>
      </c>
      <c r="M254" s="67" t="s">
        <v>355</v>
      </c>
      <c r="N254" s="14">
        <v>0.18</v>
      </c>
      <c r="O254" s="19" t="s">
        <v>360</v>
      </c>
    </row>
    <row r="255" spans="1:15" ht="57" customHeight="1" x14ac:dyDescent="0.25">
      <c r="A255" s="214" t="s">
        <v>240</v>
      </c>
      <c r="B255" s="235"/>
      <c r="C255" s="14"/>
      <c r="D255" s="58"/>
      <c r="E255" s="58"/>
      <c r="F255" s="113"/>
      <c r="G255" s="159"/>
      <c r="H255" s="69" t="s">
        <v>461</v>
      </c>
      <c r="I255" s="69">
        <v>10.34</v>
      </c>
      <c r="J255" s="69">
        <v>10.34</v>
      </c>
      <c r="K255" s="69">
        <v>10.029999999999999</v>
      </c>
      <c r="L255" s="69" t="s">
        <v>355</v>
      </c>
      <c r="M255" s="67" t="s">
        <v>355</v>
      </c>
      <c r="N255" s="14">
        <v>9.73</v>
      </c>
      <c r="O255" s="19" t="s">
        <v>360</v>
      </c>
    </row>
    <row r="256" spans="1:15" ht="27" customHeight="1" x14ac:dyDescent="0.25">
      <c r="A256" s="13" t="s">
        <v>242</v>
      </c>
      <c r="B256" s="192" t="s">
        <v>243</v>
      </c>
      <c r="C256" s="193"/>
      <c r="D256" s="193"/>
      <c r="E256" s="193"/>
      <c r="F256" s="193"/>
      <c r="G256" s="193"/>
      <c r="H256" s="193"/>
      <c r="I256" s="193"/>
      <c r="J256" s="193"/>
      <c r="K256" s="193"/>
      <c r="L256" s="193"/>
      <c r="M256" s="193"/>
      <c r="N256" s="193"/>
      <c r="O256" s="241"/>
    </row>
    <row r="257" spans="1:15" ht="54" customHeight="1" x14ac:dyDescent="0.25">
      <c r="A257" s="214" t="s">
        <v>244</v>
      </c>
      <c r="B257" s="266" t="s">
        <v>245</v>
      </c>
      <c r="C257" s="49" t="s">
        <v>55</v>
      </c>
      <c r="D257" s="58">
        <v>2185</v>
      </c>
      <c r="E257" s="58">
        <v>2185</v>
      </c>
      <c r="F257" s="113">
        <v>1379.8</v>
      </c>
      <c r="G257" s="29">
        <f t="shared" ref="G257:G266" si="19">F257/E257</f>
        <v>0.63148741418764298</v>
      </c>
      <c r="H257" s="14" t="s">
        <v>462</v>
      </c>
      <c r="I257" s="14">
        <v>7</v>
      </c>
      <c r="J257" s="14">
        <v>7</v>
      </c>
      <c r="K257" s="69">
        <v>5</v>
      </c>
      <c r="L257" s="69" t="s">
        <v>355</v>
      </c>
      <c r="M257" s="67" t="s">
        <v>355</v>
      </c>
      <c r="N257" s="14">
        <v>1</v>
      </c>
      <c r="O257" s="19" t="s">
        <v>360</v>
      </c>
    </row>
    <row r="258" spans="1:15" ht="32.25" customHeight="1" x14ac:dyDescent="0.25">
      <c r="A258" s="214" t="s">
        <v>244</v>
      </c>
      <c r="B258" s="267"/>
      <c r="C258" s="14" t="s">
        <v>48</v>
      </c>
      <c r="D258" s="58">
        <v>2185</v>
      </c>
      <c r="E258" s="58">
        <v>2185</v>
      </c>
      <c r="F258" s="113">
        <v>1379.8</v>
      </c>
      <c r="G258" s="29">
        <f t="shared" si="19"/>
        <v>0.63148741418764298</v>
      </c>
      <c r="H258" s="14"/>
      <c r="I258" s="14"/>
      <c r="J258" s="14"/>
      <c r="K258" s="69"/>
      <c r="L258" s="69"/>
      <c r="M258" s="67"/>
      <c r="N258" s="14"/>
      <c r="O258" s="17"/>
    </row>
    <row r="259" spans="1:15" ht="32.25" customHeight="1" x14ac:dyDescent="0.25">
      <c r="A259" s="13" t="s">
        <v>246</v>
      </c>
      <c r="B259" s="192" t="s">
        <v>247</v>
      </c>
      <c r="C259" s="193"/>
      <c r="D259" s="193"/>
      <c r="E259" s="193"/>
      <c r="F259" s="193"/>
      <c r="G259" s="193"/>
      <c r="H259" s="193"/>
      <c r="I259" s="193"/>
      <c r="J259" s="193"/>
      <c r="K259" s="193"/>
      <c r="L259" s="193"/>
      <c r="M259" s="193"/>
      <c r="N259" s="193"/>
      <c r="O259" s="241"/>
    </row>
    <row r="260" spans="1:15" ht="27" customHeight="1" x14ac:dyDescent="0.25">
      <c r="A260" s="13" t="s">
        <v>248</v>
      </c>
      <c r="B260" s="192" t="s">
        <v>249</v>
      </c>
      <c r="C260" s="193"/>
      <c r="D260" s="193"/>
      <c r="E260" s="193"/>
      <c r="F260" s="193"/>
      <c r="G260" s="193"/>
      <c r="H260" s="193"/>
      <c r="I260" s="193"/>
      <c r="J260" s="193"/>
      <c r="K260" s="193"/>
      <c r="L260" s="193"/>
      <c r="M260" s="193"/>
      <c r="N260" s="193"/>
      <c r="O260" s="241"/>
    </row>
    <row r="261" spans="1:15" ht="47.25" customHeight="1" x14ac:dyDescent="0.25">
      <c r="A261" s="214" t="s">
        <v>250</v>
      </c>
      <c r="B261" s="268" t="s">
        <v>281</v>
      </c>
      <c r="C261" s="50" t="s">
        <v>55</v>
      </c>
      <c r="D261" s="58">
        <v>583</v>
      </c>
      <c r="E261" s="58">
        <v>583</v>
      </c>
      <c r="F261" s="113">
        <v>461.2</v>
      </c>
      <c r="G261" s="182">
        <f t="shared" si="19"/>
        <v>0.79108061749571179</v>
      </c>
      <c r="H261" s="69" t="s">
        <v>463</v>
      </c>
      <c r="I261" s="69">
        <v>5</v>
      </c>
      <c r="J261" s="69">
        <v>6</v>
      </c>
      <c r="K261" s="69">
        <v>5</v>
      </c>
      <c r="L261" s="69" t="s">
        <v>355</v>
      </c>
      <c r="M261" s="67" t="s">
        <v>355</v>
      </c>
      <c r="N261" s="14">
        <v>5</v>
      </c>
      <c r="O261" s="19" t="s">
        <v>360</v>
      </c>
    </row>
    <row r="262" spans="1:15" ht="29.45" customHeight="1" x14ac:dyDescent="0.25">
      <c r="A262" s="214" t="s">
        <v>250</v>
      </c>
      <c r="B262" s="268"/>
      <c r="C262" s="33" t="s">
        <v>48</v>
      </c>
      <c r="D262" s="58">
        <v>583</v>
      </c>
      <c r="E262" s="58">
        <v>583</v>
      </c>
      <c r="F262" s="113">
        <v>461.2</v>
      </c>
      <c r="G262" s="182">
        <f t="shared" si="19"/>
        <v>0.79108061749571179</v>
      </c>
      <c r="H262" s="69"/>
      <c r="I262" s="69"/>
      <c r="J262" s="69"/>
      <c r="K262" s="69"/>
      <c r="L262" s="69"/>
      <c r="M262" s="69"/>
      <c r="N262" s="14"/>
      <c r="O262" s="17"/>
    </row>
    <row r="263" spans="1:15" ht="47.25" customHeight="1" x14ac:dyDescent="0.25">
      <c r="A263" s="214" t="s">
        <v>369</v>
      </c>
      <c r="B263" s="268" t="s">
        <v>299</v>
      </c>
      <c r="C263" s="50" t="s">
        <v>55</v>
      </c>
      <c r="D263" s="58">
        <v>839.2</v>
      </c>
      <c r="E263" s="58">
        <v>839.2</v>
      </c>
      <c r="F263" s="113">
        <v>598.29999999999995</v>
      </c>
      <c r="G263" s="182">
        <f t="shared" si="19"/>
        <v>0.71294089609151567</v>
      </c>
      <c r="H263" s="69" t="s">
        <v>464</v>
      </c>
      <c r="I263" s="69"/>
      <c r="J263" s="69"/>
      <c r="K263" s="69">
        <v>9</v>
      </c>
      <c r="L263" s="69" t="s">
        <v>355</v>
      </c>
      <c r="M263" s="69" t="s">
        <v>355</v>
      </c>
      <c r="N263" s="16">
        <v>6</v>
      </c>
      <c r="O263" s="19" t="s">
        <v>360</v>
      </c>
    </row>
    <row r="264" spans="1:15" ht="33.75" customHeight="1" x14ac:dyDescent="0.25">
      <c r="A264" s="214" t="s">
        <v>250</v>
      </c>
      <c r="B264" s="268"/>
      <c r="C264" s="33" t="s">
        <v>48</v>
      </c>
      <c r="D264" s="58">
        <v>839.2</v>
      </c>
      <c r="E264" s="58">
        <v>839.2</v>
      </c>
      <c r="F264" s="113">
        <v>598.29999999999995</v>
      </c>
      <c r="G264" s="182">
        <f t="shared" si="19"/>
        <v>0.71294089609151567</v>
      </c>
      <c r="H264" s="69"/>
      <c r="I264" s="69"/>
      <c r="J264" s="69"/>
      <c r="K264" s="69"/>
      <c r="L264" s="69"/>
      <c r="M264" s="69"/>
      <c r="N264" s="16"/>
      <c r="O264" s="17"/>
    </row>
    <row r="265" spans="1:15" ht="47.25" customHeight="1" x14ac:dyDescent="0.25">
      <c r="A265" s="232"/>
      <c r="B265" s="203" t="s">
        <v>478</v>
      </c>
      <c r="C265" s="85" t="s">
        <v>55</v>
      </c>
      <c r="D265" s="59">
        <f>D257+D261+D263</f>
        <v>3607.2</v>
      </c>
      <c r="E265" s="59">
        <f>E257+E261+E263</f>
        <v>3607.2</v>
      </c>
      <c r="F265" s="59">
        <f>F257+F261+F263</f>
        <v>2439.3000000000002</v>
      </c>
      <c r="G265" s="177">
        <f t="shared" si="19"/>
        <v>0.67623087159015316</v>
      </c>
      <c r="H265" s="44"/>
      <c r="I265" s="42"/>
      <c r="J265" s="42"/>
      <c r="K265" s="42"/>
      <c r="L265" s="42"/>
      <c r="M265" s="42"/>
      <c r="N265" s="42"/>
      <c r="O265" s="43"/>
    </row>
    <row r="266" spans="1:15" ht="29.25" customHeight="1" x14ac:dyDescent="0.25">
      <c r="A266" s="232"/>
      <c r="B266" s="265"/>
      <c r="C266" s="85" t="s">
        <v>48</v>
      </c>
      <c r="D266" s="59">
        <f>SUM(D265)</f>
        <v>3607.2</v>
      </c>
      <c r="E266" s="59">
        <f>SUM(E265)</f>
        <v>3607.2</v>
      </c>
      <c r="F266" s="59">
        <f>SUM(F265)</f>
        <v>2439.3000000000002</v>
      </c>
      <c r="G266" s="177">
        <f t="shared" si="19"/>
        <v>0.67623087159015316</v>
      </c>
      <c r="H266" s="44"/>
      <c r="I266" s="42"/>
      <c r="J266" s="42"/>
      <c r="K266" s="42"/>
      <c r="L266" s="42"/>
      <c r="M266" s="42"/>
      <c r="N266" s="42"/>
      <c r="O266" s="43"/>
    </row>
    <row r="267" spans="1:15" ht="31.15" customHeight="1" x14ac:dyDescent="0.25">
      <c r="A267" s="13" t="s">
        <v>251</v>
      </c>
      <c r="B267" s="211" t="s">
        <v>252</v>
      </c>
      <c r="C267" s="212"/>
      <c r="D267" s="212"/>
      <c r="E267" s="212"/>
      <c r="F267" s="212"/>
      <c r="G267" s="212"/>
      <c r="H267" s="212"/>
      <c r="I267" s="212"/>
      <c r="J267" s="212"/>
      <c r="K267" s="212"/>
      <c r="L267" s="212"/>
      <c r="M267" s="212"/>
      <c r="N267" s="212"/>
      <c r="O267" s="213"/>
    </row>
    <row r="268" spans="1:15" ht="40.9" customHeight="1" x14ac:dyDescent="0.25">
      <c r="A268" s="15" t="s">
        <v>253</v>
      </c>
      <c r="B268" s="242" t="s">
        <v>569</v>
      </c>
      <c r="C268" s="243"/>
      <c r="D268" s="243"/>
      <c r="E268" s="243"/>
      <c r="F268" s="243"/>
      <c r="G268" s="243"/>
      <c r="H268" s="243"/>
      <c r="I268" s="243"/>
      <c r="J268" s="243"/>
      <c r="K268" s="243"/>
      <c r="L268" s="243"/>
      <c r="M268" s="243"/>
      <c r="N268" s="243"/>
      <c r="O268" s="244"/>
    </row>
    <row r="269" spans="1:15" ht="23.45" customHeight="1" x14ac:dyDescent="0.25">
      <c r="A269" s="13" t="s">
        <v>254</v>
      </c>
      <c r="B269" s="211" t="s">
        <v>255</v>
      </c>
      <c r="C269" s="212"/>
      <c r="D269" s="212"/>
      <c r="E269" s="212"/>
      <c r="F269" s="212"/>
      <c r="G269" s="212"/>
      <c r="H269" s="212"/>
      <c r="I269" s="212"/>
      <c r="J269" s="212"/>
      <c r="K269" s="212"/>
      <c r="L269" s="212"/>
      <c r="M269" s="212"/>
      <c r="N269" s="212"/>
      <c r="O269" s="213"/>
    </row>
    <row r="270" spans="1:15" ht="28.15" customHeight="1" x14ac:dyDescent="0.25">
      <c r="A270" s="13" t="s">
        <v>256</v>
      </c>
      <c r="B270" s="211" t="s">
        <v>257</v>
      </c>
      <c r="C270" s="212"/>
      <c r="D270" s="212"/>
      <c r="E270" s="212"/>
      <c r="F270" s="212"/>
      <c r="G270" s="212"/>
      <c r="H270" s="212"/>
      <c r="I270" s="212"/>
      <c r="J270" s="212"/>
      <c r="K270" s="212"/>
      <c r="L270" s="212"/>
      <c r="M270" s="212"/>
      <c r="N270" s="212"/>
      <c r="O270" s="213"/>
    </row>
    <row r="271" spans="1:15" ht="132" customHeight="1" x14ac:dyDescent="0.25">
      <c r="A271" s="215" t="s">
        <v>258</v>
      </c>
      <c r="B271" s="222" t="s">
        <v>259</v>
      </c>
      <c r="C271" s="46" t="s">
        <v>55</v>
      </c>
      <c r="D271" s="58">
        <v>76792.2</v>
      </c>
      <c r="E271" s="180">
        <v>76792.2</v>
      </c>
      <c r="F271" s="180">
        <v>76792.2</v>
      </c>
      <c r="G271" s="182">
        <f t="shared" ref="G271:G278" si="20">F271/E271</f>
        <v>1</v>
      </c>
      <c r="H271" s="233" t="s">
        <v>465</v>
      </c>
      <c r="I271" s="236">
        <v>0</v>
      </c>
      <c r="J271" s="236">
        <v>0</v>
      </c>
      <c r="K271" s="284">
        <v>0</v>
      </c>
      <c r="L271" s="284">
        <v>0</v>
      </c>
      <c r="M271" s="307">
        <v>0</v>
      </c>
      <c r="N271" s="236">
        <v>0</v>
      </c>
      <c r="O271" s="245"/>
    </row>
    <row r="272" spans="1:15" ht="33.75" customHeight="1" x14ac:dyDescent="0.25">
      <c r="A272" s="217"/>
      <c r="B272" s="224"/>
      <c r="C272" s="28" t="s">
        <v>48</v>
      </c>
      <c r="D272" s="58">
        <v>76792.2</v>
      </c>
      <c r="E272" s="180">
        <v>76792.2</v>
      </c>
      <c r="F272" s="180">
        <v>76792.2</v>
      </c>
      <c r="G272" s="182">
        <f t="shared" si="20"/>
        <v>1</v>
      </c>
      <c r="H272" s="234"/>
      <c r="I272" s="237"/>
      <c r="J272" s="237"/>
      <c r="K272" s="285"/>
      <c r="L272" s="285"/>
      <c r="M272" s="308"/>
      <c r="N272" s="237"/>
      <c r="O272" s="246"/>
    </row>
    <row r="273" spans="1:15" ht="54" customHeight="1" x14ac:dyDescent="0.25">
      <c r="A273" s="215" t="s">
        <v>260</v>
      </c>
      <c r="B273" s="239" t="s">
        <v>488</v>
      </c>
      <c r="C273" s="80" t="s">
        <v>55</v>
      </c>
      <c r="D273" s="83">
        <v>54410</v>
      </c>
      <c r="E273" s="180">
        <v>54410</v>
      </c>
      <c r="F273" s="180">
        <v>54410</v>
      </c>
      <c r="G273" s="182">
        <f t="shared" si="20"/>
        <v>1</v>
      </c>
      <c r="H273" s="234"/>
      <c r="I273" s="237"/>
      <c r="J273" s="237"/>
      <c r="K273" s="285"/>
      <c r="L273" s="285"/>
      <c r="M273" s="308"/>
      <c r="N273" s="237"/>
      <c r="O273" s="246"/>
    </row>
    <row r="274" spans="1:15" ht="29.45" customHeight="1" x14ac:dyDescent="0.25">
      <c r="A274" s="217"/>
      <c r="B274" s="240"/>
      <c r="C274" s="86" t="s">
        <v>48</v>
      </c>
      <c r="D274" s="83">
        <v>54410</v>
      </c>
      <c r="E274" s="180">
        <v>54410</v>
      </c>
      <c r="F274" s="180">
        <v>54410</v>
      </c>
      <c r="G274" s="182">
        <f t="shared" si="20"/>
        <v>1</v>
      </c>
      <c r="H274" s="235"/>
      <c r="I274" s="238"/>
      <c r="J274" s="238"/>
      <c r="K274" s="286"/>
      <c r="L274" s="286"/>
      <c r="M274" s="309"/>
      <c r="N274" s="238"/>
      <c r="O274" s="247"/>
    </row>
    <row r="275" spans="1:15" ht="45" x14ac:dyDescent="0.25">
      <c r="A275" s="214" t="s">
        <v>559</v>
      </c>
      <c r="B275" s="269" t="s">
        <v>290</v>
      </c>
      <c r="C275" s="46" t="s">
        <v>55</v>
      </c>
      <c r="D275" s="113">
        <v>1144.0999999999999</v>
      </c>
      <c r="E275" s="113">
        <v>1144.0999999999999</v>
      </c>
      <c r="F275" s="113">
        <v>1144.0999999999999</v>
      </c>
      <c r="G275" s="116">
        <f t="shared" si="20"/>
        <v>1</v>
      </c>
      <c r="H275" s="69"/>
      <c r="I275" s="97"/>
      <c r="J275" s="97"/>
      <c r="K275" s="144"/>
      <c r="L275" s="144"/>
      <c r="M275" s="138"/>
      <c r="N275" s="97"/>
      <c r="O275" s="65"/>
    </row>
    <row r="276" spans="1:15" ht="65.45" customHeight="1" x14ac:dyDescent="0.25">
      <c r="A276" s="214" t="s">
        <v>260</v>
      </c>
      <c r="B276" s="269" t="s">
        <v>261</v>
      </c>
      <c r="C276" s="28" t="s">
        <v>48</v>
      </c>
      <c r="D276" s="113">
        <v>1144.0999999999999</v>
      </c>
      <c r="E276" s="113">
        <v>1144.0999999999999</v>
      </c>
      <c r="F276" s="113">
        <v>1144.0999999999999</v>
      </c>
      <c r="G276" s="116">
        <f t="shared" si="20"/>
        <v>1</v>
      </c>
      <c r="H276" s="69"/>
      <c r="I276" s="97"/>
      <c r="J276" s="97"/>
      <c r="K276" s="144"/>
      <c r="L276" s="144"/>
      <c r="M276" s="138"/>
      <c r="N276" s="97"/>
      <c r="O276" s="65"/>
    </row>
    <row r="277" spans="1:15" ht="53.25" customHeight="1" x14ac:dyDescent="0.25">
      <c r="A277" s="232"/>
      <c r="B277" s="254" t="s">
        <v>561</v>
      </c>
      <c r="C277" s="85" t="s">
        <v>55</v>
      </c>
      <c r="D277" s="59">
        <f>D271+D275+D273</f>
        <v>132346.29999999999</v>
      </c>
      <c r="E277" s="59">
        <f>E271+E275+E273</f>
        <v>132346.29999999999</v>
      </c>
      <c r="F277" s="59">
        <f>F271+F275+F273</f>
        <v>132346.29999999999</v>
      </c>
      <c r="G277" s="177">
        <f t="shared" si="20"/>
        <v>1</v>
      </c>
      <c r="H277" s="44"/>
      <c r="I277" s="42"/>
      <c r="J277" s="42"/>
      <c r="K277" s="42"/>
      <c r="L277" s="42"/>
      <c r="M277" s="42"/>
      <c r="N277" s="42"/>
      <c r="O277" s="43"/>
    </row>
    <row r="278" spans="1:15" ht="24.75" customHeight="1" x14ac:dyDescent="0.25">
      <c r="A278" s="232"/>
      <c r="B278" s="254" t="s">
        <v>262</v>
      </c>
      <c r="C278" s="85" t="s">
        <v>48</v>
      </c>
      <c r="D278" s="59">
        <f>D277</f>
        <v>132346.29999999999</v>
      </c>
      <c r="E278" s="59">
        <f>E277</f>
        <v>132346.29999999999</v>
      </c>
      <c r="F278" s="59">
        <f>F277</f>
        <v>132346.29999999999</v>
      </c>
      <c r="G278" s="177">
        <f t="shared" si="20"/>
        <v>1</v>
      </c>
      <c r="H278" s="44"/>
      <c r="I278" s="42"/>
      <c r="J278" s="42"/>
      <c r="K278" s="42"/>
      <c r="L278" s="42"/>
      <c r="M278" s="42"/>
      <c r="N278" s="42"/>
      <c r="O278" s="43"/>
    </row>
    <row r="279" spans="1:15" ht="47.25" customHeight="1" x14ac:dyDescent="0.25">
      <c r="A279" s="18" t="s">
        <v>371</v>
      </c>
      <c r="B279" s="196" t="s">
        <v>370</v>
      </c>
      <c r="C279" s="197"/>
      <c r="D279" s="197"/>
      <c r="E279" s="197"/>
      <c r="F279" s="197"/>
      <c r="G279" s="197"/>
      <c r="H279" s="197"/>
      <c r="I279" s="198"/>
      <c r="J279" s="198"/>
      <c r="K279" s="198"/>
      <c r="L279" s="198"/>
      <c r="M279" s="198"/>
      <c r="N279" s="198"/>
      <c r="O279" s="199"/>
    </row>
    <row r="280" spans="1:15" ht="31.5" customHeight="1" x14ac:dyDescent="0.25">
      <c r="A280" s="25" t="s">
        <v>372</v>
      </c>
      <c r="B280" s="312" t="s">
        <v>479</v>
      </c>
      <c r="C280" s="313"/>
      <c r="D280" s="313"/>
      <c r="E280" s="313"/>
      <c r="F280" s="313"/>
      <c r="G280" s="313"/>
      <c r="H280" s="313"/>
      <c r="I280" s="313"/>
      <c r="J280" s="313"/>
      <c r="K280" s="313"/>
      <c r="L280" s="313"/>
      <c r="M280" s="313"/>
      <c r="N280" s="313"/>
      <c r="O280" s="314"/>
    </row>
    <row r="281" spans="1:15" ht="42" customHeight="1" x14ac:dyDescent="0.25">
      <c r="A281" s="13" t="s">
        <v>373</v>
      </c>
      <c r="B281" s="304" t="s">
        <v>353</v>
      </c>
      <c r="C281" s="305"/>
      <c r="D281" s="305"/>
      <c r="E281" s="305"/>
      <c r="F281" s="305"/>
      <c r="G281" s="305"/>
      <c r="H281" s="305"/>
      <c r="I281" s="305"/>
      <c r="J281" s="305"/>
      <c r="K281" s="305"/>
      <c r="L281" s="305"/>
      <c r="M281" s="305"/>
      <c r="N281" s="305"/>
      <c r="O281" s="306"/>
    </row>
    <row r="282" spans="1:15" ht="114" customHeight="1" x14ac:dyDescent="0.25">
      <c r="A282" s="13" t="s">
        <v>374</v>
      </c>
      <c r="B282" s="304" t="s">
        <v>354</v>
      </c>
      <c r="C282" s="305"/>
      <c r="D282" s="305"/>
      <c r="E282" s="305"/>
      <c r="F282" s="305"/>
      <c r="G282" s="305"/>
      <c r="H282" s="305"/>
      <c r="I282" s="305"/>
      <c r="J282" s="305"/>
      <c r="K282" s="305"/>
      <c r="L282" s="305"/>
      <c r="M282" s="305"/>
      <c r="N282" s="305"/>
      <c r="O282" s="306"/>
    </row>
    <row r="283" spans="1:15" ht="99.75" customHeight="1" x14ac:dyDescent="0.25">
      <c r="A283" s="270" t="s">
        <v>374</v>
      </c>
      <c r="B283" s="229" t="s">
        <v>304</v>
      </c>
      <c r="C283" s="7"/>
      <c r="D283" s="60"/>
      <c r="E283" s="60"/>
      <c r="F283" s="160"/>
      <c r="G283" s="161"/>
      <c r="H283" s="162" t="s">
        <v>466</v>
      </c>
      <c r="I283" s="163" t="s">
        <v>280</v>
      </c>
      <c r="J283" s="163" t="s">
        <v>280</v>
      </c>
      <c r="K283" s="163">
        <v>56.5</v>
      </c>
      <c r="L283" s="163" t="s">
        <v>355</v>
      </c>
      <c r="M283" s="163" t="s">
        <v>355</v>
      </c>
      <c r="N283" s="4">
        <v>57.5</v>
      </c>
      <c r="O283" s="19" t="s">
        <v>360</v>
      </c>
    </row>
    <row r="284" spans="1:15" ht="99.75" customHeight="1" x14ac:dyDescent="0.25">
      <c r="A284" s="271"/>
      <c r="B284" s="230"/>
      <c r="C284" s="7"/>
      <c r="D284" s="60"/>
      <c r="E284" s="60"/>
      <c r="F284" s="160"/>
      <c r="G284" s="161"/>
      <c r="H284" s="162" t="s">
        <v>467</v>
      </c>
      <c r="I284" s="163" t="s">
        <v>280</v>
      </c>
      <c r="J284" s="163" t="s">
        <v>280</v>
      </c>
      <c r="K284" s="163">
        <v>69.3</v>
      </c>
      <c r="L284" s="163" t="s">
        <v>355</v>
      </c>
      <c r="M284" s="163" t="s">
        <v>355</v>
      </c>
      <c r="N284" s="4">
        <v>70.3</v>
      </c>
      <c r="O284" s="19" t="s">
        <v>360</v>
      </c>
    </row>
    <row r="285" spans="1:15" ht="57" customHeight="1" x14ac:dyDescent="0.25">
      <c r="A285" s="272"/>
      <c r="B285" s="231"/>
      <c r="C285" s="7"/>
      <c r="D285" s="60"/>
      <c r="E285" s="60"/>
      <c r="F285" s="160"/>
      <c r="G285" s="161"/>
      <c r="H285" s="162" t="s">
        <v>468</v>
      </c>
      <c r="I285" s="163" t="s">
        <v>280</v>
      </c>
      <c r="J285" s="163" t="s">
        <v>280</v>
      </c>
      <c r="K285" s="163">
        <v>30</v>
      </c>
      <c r="L285" s="163" t="s">
        <v>355</v>
      </c>
      <c r="M285" s="163" t="s">
        <v>355</v>
      </c>
      <c r="N285" s="4">
        <v>35</v>
      </c>
      <c r="O285" s="19" t="s">
        <v>360</v>
      </c>
    </row>
    <row r="286" spans="1:15" ht="94.5" customHeight="1" x14ac:dyDescent="0.25">
      <c r="A286" s="8" t="s">
        <v>375</v>
      </c>
      <c r="B286" s="6" t="s">
        <v>305</v>
      </c>
      <c r="C286" s="7"/>
      <c r="D286" s="60"/>
      <c r="E286" s="60"/>
      <c r="F286" s="160"/>
      <c r="G286" s="161"/>
      <c r="H286" s="164" t="s">
        <v>469</v>
      </c>
      <c r="I286" s="163" t="s">
        <v>280</v>
      </c>
      <c r="J286" s="163" t="s">
        <v>280</v>
      </c>
      <c r="K286" s="163">
        <v>95</v>
      </c>
      <c r="L286" s="163" t="s">
        <v>355</v>
      </c>
      <c r="M286" s="163" t="s">
        <v>355</v>
      </c>
      <c r="N286" s="4">
        <v>100</v>
      </c>
      <c r="O286" s="19" t="s">
        <v>360</v>
      </c>
    </row>
    <row r="287" spans="1:15" ht="42.75" customHeight="1" x14ac:dyDescent="0.25">
      <c r="A287" s="8" t="s">
        <v>376</v>
      </c>
      <c r="B287" s="6" t="s">
        <v>306</v>
      </c>
      <c r="C287" s="7"/>
      <c r="D287" s="60"/>
      <c r="E287" s="60"/>
      <c r="F287" s="160"/>
      <c r="G287" s="161"/>
      <c r="H287" s="165"/>
      <c r="I287" s="166"/>
      <c r="J287" s="166"/>
      <c r="K287" s="163"/>
      <c r="L287" s="166"/>
      <c r="M287" s="166"/>
      <c r="N287" s="4"/>
      <c r="O287" s="17"/>
    </row>
    <row r="288" spans="1:15" ht="99.75" customHeight="1" x14ac:dyDescent="0.25">
      <c r="A288" s="270" t="s">
        <v>377</v>
      </c>
      <c r="B288" s="229" t="s">
        <v>307</v>
      </c>
      <c r="C288" s="7"/>
      <c r="D288" s="60"/>
      <c r="E288" s="60"/>
      <c r="F288" s="160"/>
      <c r="G288" s="161"/>
      <c r="H288" s="162" t="s">
        <v>470</v>
      </c>
      <c r="I288" s="163" t="s">
        <v>280</v>
      </c>
      <c r="J288" s="163" t="s">
        <v>280</v>
      </c>
      <c r="K288" s="163">
        <v>32</v>
      </c>
      <c r="L288" s="166" t="s">
        <v>355</v>
      </c>
      <c r="M288" s="166" t="s">
        <v>355</v>
      </c>
      <c r="N288" s="4">
        <v>34</v>
      </c>
      <c r="O288" s="19" t="s">
        <v>360</v>
      </c>
    </row>
    <row r="289" spans="1:15" ht="114" customHeight="1" x14ac:dyDescent="0.25">
      <c r="A289" s="271"/>
      <c r="B289" s="230"/>
      <c r="C289" s="7"/>
      <c r="D289" s="60"/>
      <c r="E289" s="60"/>
      <c r="F289" s="160"/>
      <c r="G289" s="161"/>
      <c r="H289" s="162" t="s">
        <v>471</v>
      </c>
      <c r="I289" s="163" t="s">
        <v>280</v>
      </c>
      <c r="J289" s="163" t="s">
        <v>280</v>
      </c>
      <c r="K289" s="163">
        <v>45</v>
      </c>
      <c r="L289" s="166" t="s">
        <v>355</v>
      </c>
      <c r="M289" s="166" t="s">
        <v>355</v>
      </c>
      <c r="N289" s="4">
        <v>50</v>
      </c>
      <c r="O289" s="19" t="s">
        <v>360</v>
      </c>
    </row>
    <row r="290" spans="1:15" ht="71.25" customHeight="1" x14ac:dyDescent="0.25">
      <c r="A290" s="271"/>
      <c r="B290" s="230"/>
      <c r="C290" s="7"/>
      <c r="D290" s="60"/>
      <c r="E290" s="60"/>
      <c r="F290" s="160"/>
      <c r="G290" s="161"/>
      <c r="H290" s="162" t="s">
        <v>472</v>
      </c>
      <c r="I290" s="163" t="s">
        <v>280</v>
      </c>
      <c r="J290" s="163" t="s">
        <v>280</v>
      </c>
      <c r="K290" s="163">
        <v>58</v>
      </c>
      <c r="L290" s="166" t="s">
        <v>355</v>
      </c>
      <c r="M290" s="166" t="s">
        <v>355</v>
      </c>
      <c r="N290" s="4">
        <v>60</v>
      </c>
      <c r="O290" s="19" t="s">
        <v>360</v>
      </c>
    </row>
    <row r="291" spans="1:15" ht="71.25" customHeight="1" x14ac:dyDescent="0.25">
      <c r="A291" s="272"/>
      <c r="B291" s="231"/>
      <c r="C291" s="7"/>
      <c r="D291" s="60"/>
      <c r="E291" s="60"/>
      <c r="F291" s="160"/>
      <c r="G291" s="161"/>
      <c r="H291" s="162" t="s">
        <v>473</v>
      </c>
      <c r="I291" s="163" t="s">
        <v>280</v>
      </c>
      <c r="J291" s="163" t="s">
        <v>280</v>
      </c>
      <c r="K291" s="163">
        <v>50</v>
      </c>
      <c r="L291" s="166" t="s">
        <v>355</v>
      </c>
      <c r="M291" s="166" t="s">
        <v>355</v>
      </c>
      <c r="N291" s="4">
        <v>60</v>
      </c>
      <c r="O291" s="19" t="s">
        <v>360</v>
      </c>
    </row>
    <row r="292" spans="1:15" ht="85.5" customHeight="1" x14ac:dyDescent="0.25">
      <c r="A292" s="8" t="s">
        <v>378</v>
      </c>
      <c r="B292" s="6" t="s">
        <v>308</v>
      </c>
      <c r="C292" s="7"/>
      <c r="D292" s="60"/>
      <c r="E292" s="60"/>
      <c r="F292" s="160"/>
      <c r="G292" s="161"/>
      <c r="H292" s="167"/>
      <c r="I292" s="167"/>
      <c r="J292" s="167"/>
      <c r="K292" s="167"/>
      <c r="L292" s="167"/>
      <c r="M292" s="167"/>
      <c r="N292" s="5"/>
      <c r="O292" s="17"/>
    </row>
    <row r="293" spans="1:15" ht="42.75" customHeight="1" x14ac:dyDescent="0.25">
      <c r="A293" s="8" t="s">
        <v>379</v>
      </c>
      <c r="B293" s="6" t="s">
        <v>309</v>
      </c>
      <c r="C293" s="7"/>
      <c r="D293" s="60"/>
      <c r="E293" s="60"/>
      <c r="F293" s="160"/>
      <c r="G293" s="161"/>
      <c r="H293" s="167"/>
      <c r="I293" s="167"/>
      <c r="J293" s="167"/>
      <c r="K293" s="167"/>
      <c r="L293" s="167"/>
      <c r="M293" s="167"/>
      <c r="N293" s="5"/>
      <c r="O293" s="17"/>
    </row>
    <row r="294" spans="1:15" ht="57" customHeight="1" x14ac:dyDescent="0.25">
      <c r="A294" s="8" t="s">
        <v>380</v>
      </c>
      <c r="B294" s="6" t="s">
        <v>310</v>
      </c>
      <c r="C294" s="7"/>
      <c r="D294" s="60"/>
      <c r="E294" s="60"/>
      <c r="F294" s="160"/>
      <c r="G294" s="161"/>
      <c r="H294" s="167"/>
      <c r="I294" s="167"/>
      <c r="J294" s="167"/>
      <c r="K294" s="167"/>
      <c r="L294" s="167"/>
      <c r="M294" s="167"/>
      <c r="N294" s="5"/>
      <c r="O294" s="17"/>
    </row>
    <row r="295" spans="1:15" ht="128.25" customHeight="1" x14ac:dyDescent="0.25">
      <c r="A295" s="8" t="s">
        <v>381</v>
      </c>
      <c r="B295" s="6" t="s">
        <v>311</v>
      </c>
      <c r="C295" s="7"/>
      <c r="D295" s="60"/>
      <c r="E295" s="60"/>
      <c r="F295" s="160"/>
      <c r="G295" s="161"/>
      <c r="H295" s="162" t="s">
        <v>474</v>
      </c>
      <c r="I295" s="163" t="s">
        <v>280</v>
      </c>
      <c r="J295" s="163" t="s">
        <v>280</v>
      </c>
      <c r="K295" s="163">
        <v>30</v>
      </c>
      <c r="L295" s="166" t="s">
        <v>355</v>
      </c>
      <c r="M295" s="166" t="s">
        <v>355</v>
      </c>
      <c r="N295" s="4">
        <v>48</v>
      </c>
      <c r="O295" s="19" t="s">
        <v>360</v>
      </c>
    </row>
    <row r="296" spans="1:15" ht="71.25" customHeight="1" x14ac:dyDescent="0.25">
      <c r="A296" s="8" t="s">
        <v>382</v>
      </c>
      <c r="B296" s="6" t="s">
        <v>312</v>
      </c>
      <c r="C296" s="7"/>
      <c r="D296" s="60"/>
      <c r="E296" s="60"/>
      <c r="F296" s="160"/>
      <c r="G296" s="161"/>
      <c r="H296" s="162"/>
      <c r="I296" s="167"/>
      <c r="J296" s="167"/>
      <c r="K296" s="167"/>
      <c r="L296" s="167"/>
      <c r="M296" s="167"/>
      <c r="N296" s="5"/>
      <c r="O296" s="17"/>
    </row>
    <row r="297" spans="1:15" ht="28.5" customHeight="1" x14ac:dyDescent="0.25">
      <c r="A297" s="8" t="s">
        <v>383</v>
      </c>
      <c r="B297" s="6" t="s">
        <v>313</v>
      </c>
      <c r="C297" s="7"/>
      <c r="D297" s="60"/>
      <c r="E297" s="60"/>
      <c r="F297" s="160"/>
      <c r="G297" s="161"/>
      <c r="H297" s="167"/>
      <c r="I297" s="167"/>
      <c r="J297" s="167"/>
      <c r="K297" s="167"/>
      <c r="L297" s="167"/>
      <c r="M297" s="167"/>
      <c r="N297" s="5"/>
      <c r="O297" s="17"/>
    </row>
    <row r="298" spans="1:15" ht="28.5" customHeight="1" x14ac:dyDescent="0.25">
      <c r="A298" s="8" t="s">
        <v>384</v>
      </c>
      <c r="B298" s="6" t="s">
        <v>314</v>
      </c>
      <c r="C298" s="7"/>
      <c r="D298" s="60"/>
      <c r="E298" s="60"/>
      <c r="F298" s="160"/>
      <c r="G298" s="161"/>
      <c r="H298" s="167"/>
      <c r="I298" s="167"/>
      <c r="J298" s="167"/>
      <c r="K298" s="167"/>
      <c r="L298" s="167"/>
      <c r="M298" s="167"/>
      <c r="N298" s="5"/>
      <c r="O298" s="17"/>
    </row>
    <row r="299" spans="1:15" ht="53.25" customHeight="1" x14ac:dyDescent="0.25">
      <c r="A299" s="270" t="s">
        <v>385</v>
      </c>
      <c r="B299" s="297" t="s">
        <v>315</v>
      </c>
      <c r="C299" s="54" t="s">
        <v>347</v>
      </c>
      <c r="D299" s="61">
        <v>15140.56</v>
      </c>
      <c r="E299" s="61">
        <v>15140.56</v>
      </c>
      <c r="F299" s="168">
        <v>15140.56</v>
      </c>
      <c r="G299" s="185">
        <f>F299/E299</f>
        <v>1</v>
      </c>
      <c r="H299" s="167"/>
      <c r="I299" s="167"/>
      <c r="J299" s="167"/>
      <c r="K299" s="167"/>
      <c r="L299" s="167"/>
      <c r="M299" s="167"/>
      <c r="N299" s="5"/>
      <c r="O299" s="17"/>
    </row>
    <row r="300" spans="1:15" ht="47.25" customHeight="1" x14ac:dyDescent="0.25">
      <c r="A300" s="271"/>
      <c r="B300" s="298"/>
      <c r="C300" s="51" t="s">
        <v>349</v>
      </c>
      <c r="D300" s="57">
        <v>10963.86</v>
      </c>
      <c r="E300" s="57">
        <v>10963.86</v>
      </c>
      <c r="F300" s="169">
        <v>10963.86</v>
      </c>
      <c r="G300" s="185">
        <f t="shared" ref="G300:G301" si="21">F300/E300</f>
        <v>1</v>
      </c>
      <c r="H300" s="167"/>
      <c r="I300" s="167"/>
      <c r="J300" s="167"/>
      <c r="K300" s="167"/>
      <c r="L300" s="167"/>
      <c r="M300" s="167"/>
      <c r="N300" s="5"/>
      <c r="O300" s="17"/>
    </row>
    <row r="301" spans="1:15" ht="30.75" customHeight="1" x14ac:dyDescent="0.25">
      <c r="A301" s="272"/>
      <c r="B301" s="299"/>
      <c r="C301" s="34" t="s">
        <v>348</v>
      </c>
      <c r="D301" s="61">
        <f>D299+D300</f>
        <v>26104.42</v>
      </c>
      <c r="E301" s="61">
        <f t="shared" ref="E301:F301" si="22">E299+E300</f>
        <v>26104.42</v>
      </c>
      <c r="F301" s="170">
        <f t="shared" si="22"/>
        <v>26104.42</v>
      </c>
      <c r="G301" s="185">
        <f t="shared" si="21"/>
        <v>1</v>
      </c>
      <c r="H301" s="167"/>
      <c r="I301" s="167"/>
      <c r="J301" s="167"/>
      <c r="K301" s="167"/>
      <c r="L301" s="167"/>
      <c r="M301" s="167"/>
      <c r="N301" s="5"/>
      <c r="O301" s="17"/>
    </row>
    <row r="302" spans="1:15" ht="57" customHeight="1" x14ac:dyDescent="0.25">
      <c r="A302" s="11" t="s">
        <v>386</v>
      </c>
      <c r="B302" s="179" t="s">
        <v>316</v>
      </c>
      <c r="C302" s="26"/>
      <c r="D302" s="60"/>
      <c r="E302" s="60"/>
      <c r="F302" s="160"/>
      <c r="G302" s="161"/>
      <c r="H302" s="167"/>
      <c r="I302" s="167"/>
      <c r="J302" s="167"/>
      <c r="K302" s="167"/>
      <c r="L302" s="167"/>
      <c r="M302" s="167"/>
      <c r="N302" s="5"/>
      <c r="O302" s="17"/>
    </row>
    <row r="303" spans="1:15" ht="142.5" customHeight="1" x14ac:dyDescent="0.25">
      <c r="A303" s="11" t="s">
        <v>387</v>
      </c>
      <c r="B303" s="179" t="s">
        <v>317</v>
      </c>
      <c r="C303" s="26"/>
      <c r="D303" s="60"/>
      <c r="E303" s="60"/>
      <c r="F303" s="160"/>
      <c r="G303" s="161"/>
      <c r="H303" s="167"/>
      <c r="I303" s="167"/>
      <c r="J303" s="167"/>
      <c r="K303" s="167"/>
      <c r="L303" s="167"/>
      <c r="M303" s="167"/>
      <c r="N303" s="5"/>
      <c r="O303" s="17"/>
    </row>
    <row r="304" spans="1:15" ht="42.75" customHeight="1" x14ac:dyDescent="0.25">
      <c r="A304" s="11" t="s">
        <v>388</v>
      </c>
      <c r="B304" s="179" t="s">
        <v>318</v>
      </c>
      <c r="C304" s="26"/>
      <c r="D304" s="60"/>
      <c r="E304" s="60"/>
      <c r="F304" s="160"/>
      <c r="G304" s="161"/>
      <c r="H304" s="167"/>
      <c r="I304" s="167"/>
      <c r="J304" s="167"/>
      <c r="K304" s="167"/>
      <c r="L304" s="167"/>
      <c r="M304" s="167"/>
      <c r="N304" s="5"/>
      <c r="O304" s="17"/>
    </row>
    <row r="305" spans="1:15" ht="71.25" customHeight="1" x14ac:dyDescent="0.25">
      <c r="A305" s="11" t="s">
        <v>389</v>
      </c>
      <c r="B305" s="179" t="s">
        <v>319</v>
      </c>
      <c r="C305" s="26"/>
      <c r="D305" s="60"/>
      <c r="E305" s="60"/>
      <c r="F305" s="160"/>
      <c r="G305" s="161"/>
      <c r="H305" s="167"/>
      <c r="I305" s="167"/>
      <c r="J305" s="167"/>
      <c r="K305" s="167"/>
      <c r="L305" s="167"/>
      <c r="M305" s="167"/>
      <c r="N305" s="5"/>
      <c r="O305" s="17"/>
    </row>
    <row r="306" spans="1:15" ht="71.25" customHeight="1" x14ac:dyDescent="0.25">
      <c r="A306" s="11" t="s">
        <v>390</v>
      </c>
      <c r="B306" s="179" t="s">
        <v>320</v>
      </c>
      <c r="C306" s="26"/>
      <c r="D306" s="60"/>
      <c r="E306" s="60"/>
      <c r="F306" s="160"/>
      <c r="G306" s="161"/>
      <c r="H306" s="167"/>
      <c r="I306" s="167"/>
      <c r="J306" s="167"/>
      <c r="K306" s="167"/>
      <c r="L306" s="167"/>
      <c r="M306" s="167"/>
      <c r="N306" s="5"/>
      <c r="O306" s="17"/>
    </row>
    <row r="307" spans="1:15" ht="85.5" customHeight="1" x14ac:dyDescent="0.25">
      <c r="A307" s="11" t="s">
        <v>391</v>
      </c>
      <c r="B307" s="179" t="s">
        <v>321</v>
      </c>
      <c r="C307" s="26"/>
      <c r="D307" s="60"/>
      <c r="E307" s="60"/>
      <c r="F307" s="160"/>
      <c r="G307" s="161"/>
      <c r="H307" s="167"/>
      <c r="I307" s="167"/>
      <c r="J307" s="167"/>
      <c r="K307" s="167"/>
      <c r="L307" s="167"/>
      <c r="M307" s="167"/>
      <c r="N307" s="5"/>
      <c r="O307" s="17"/>
    </row>
    <row r="308" spans="1:15" ht="28.5" customHeight="1" x14ac:dyDescent="0.25">
      <c r="A308" s="11" t="s">
        <v>392</v>
      </c>
      <c r="B308" s="179" t="s">
        <v>322</v>
      </c>
      <c r="C308" s="26"/>
      <c r="D308" s="60"/>
      <c r="E308" s="60"/>
      <c r="F308" s="160"/>
      <c r="G308" s="161"/>
      <c r="H308" s="167"/>
      <c r="I308" s="167"/>
      <c r="J308" s="167"/>
      <c r="K308" s="167"/>
      <c r="L308" s="167"/>
      <c r="M308" s="167"/>
      <c r="N308" s="5"/>
      <c r="O308" s="17"/>
    </row>
    <row r="309" spans="1:15" ht="42.75" customHeight="1" x14ac:dyDescent="0.25">
      <c r="A309" s="11" t="s">
        <v>393</v>
      </c>
      <c r="B309" s="179" t="s">
        <v>323</v>
      </c>
      <c r="C309" s="26"/>
      <c r="D309" s="60"/>
      <c r="E309" s="60"/>
      <c r="F309" s="160"/>
      <c r="G309" s="161"/>
      <c r="H309" s="167"/>
      <c r="I309" s="167"/>
      <c r="J309" s="167"/>
      <c r="K309" s="167"/>
      <c r="L309" s="167"/>
      <c r="M309" s="167"/>
      <c r="N309" s="5"/>
      <c r="O309" s="17"/>
    </row>
    <row r="310" spans="1:15" ht="42.75" customHeight="1" x14ac:dyDescent="0.25">
      <c r="A310" s="11" t="s">
        <v>394</v>
      </c>
      <c r="B310" s="179" t="s">
        <v>324</v>
      </c>
      <c r="C310" s="26"/>
      <c r="D310" s="60"/>
      <c r="E310" s="60"/>
      <c r="F310" s="160"/>
      <c r="G310" s="161"/>
      <c r="H310" s="167"/>
      <c r="I310" s="167"/>
      <c r="J310" s="167"/>
      <c r="K310" s="167"/>
      <c r="L310" s="167"/>
      <c r="M310" s="167"/>
      <c r="N310" s="5"/>
      <c r="O310" s="17"/>
    </row>
    <row r="311" spans="1:15" ht="28.5" customHeight="1" x14ac:dyDescent="0.25">
      <c r="A311" s="11" t="s">
        <v>395</v>
      </c>
      <c r="B311" s="179" t="s">
        <v>325</v>
      </c>
      <c r="C311" s="26"/>
      <c r="D311" s="60"/>
      <c r="E311" s="60"/>
      <c r="F311" s="160"/>
      <c r="G311" s="161"/>
      <c r="H311" s="167"/>
      <c r="I311" s="167"/>
      <c r="J311" s="167"/>
      <c r="K311" s="167"/>
      <c r="L311" s="167"/>
      <c r="M311" s="167"/>
      <c r="N311" s="5"/>
      <c r="O311" s="17"/>
    </row>
    <row r="312" spans="1:15" ht="42.75" customHeight="1" x14ac:dyDescent="0.25">
      <c r="A312" s="11" t="s">
        <v>396</v>
      </c>
      <c r="B312" s="179" t="s">
        <v>326</v>
      </c>
      <c r="C312" s="26"/>
      <c r="D312" s="60"/>
      <c r="E312" s="60"/>
      <c r="F312" s="160"/>
      <c r="G312" s="161"/>
      <c r="H312" s="167"/>
      <c r="I312" s="167"/>
      <c r="J312" s="167"/>
      <c r="K312" s="167"/>
      <c r="L312" s="167"/>
      <c r="M312" s="167"/>
      <c r="N312" s="5"/>
      <c r="O312" s="17"/>
    </row>
    <row r="313" spans="1:15" ht="42.75" customHeight="1" x14ac:dyDescent="0.25">
      <c r="A313" s="11" t="s">
        <v>397</v>
      </c>
      <c r="B313" s="179" t="s">
        <v>327</v>
      </c>
      <c r="C313" s="26"/>
      <c r="D313" s="60"/>
      <c r="E313" s="60"/>
      <c r="F313" s="160"/>
      <c r="G313" s="161"/>
      <c r="H313" s="167"/>
      <c r="I313" s="167"/>
      <c r="J313" s="167"/>
      <c r="K313" s="167"/>
      <c r="L313" s="167"/>
      <c r="M313" s="167"/>
      <c r="N313" s="5"/>
      <c r="O313" s="17"/>
    </row>
    <row r="314" spans="1:15" ht="28.5" customHeight="1" x14ac:dyDescent="0.25">
      <c r="A314" s="11" t="s">
        <v>398</v>
      </c>
      <c r="B314" s="179" t="s">
        <v>328</v>
      </c>
      <c r="C314" s="26"/>
      <c r="D314" s="60"/>
      <c r="E314" s="60"/>
      <c r="F314" s="160"/>
      <c r="G314" s="161"/>
      <c r="H314" s="167"/>
      <c r="I314" s="167"/>
      <c r="J314" s="167"/>
      <c r="K314" s="167"/>
      <c r="L314" s="167"/>
      <c r="M314" s="167"/>
      <c r="N314" s="5"/>
      <c r="O314" s="17"/>
    </row>
    <row r="315" spans="1:15" ht="57" customHeight="1" x14ac:dyDescent="0.25">
      <c r="A315" s="11" t="s">
        <v>399</v>
      </c>
      <c r="B315" s="179" t="s">
        <v>329</v>
      </c>
      <c r="C315" s="26"/>
      <c r="D315" s="60"/>
      <c r="E315" s="60"/>
      <c r="F315" s="160"/>
      <c r="G315" s="161"/>
      <c r="H315" s="167"/>
      <c r="I315" s="167"/>
      <c r="J315" s="167"/>
      <c r="K315" s="167"/>
      <c r="L315" s="167"/>
      <c r="M315" s="167"/>
      <c r="N315" s="5"/>
      <c r="O315" s="17"/>
    </row>
    <row r="316" spans="1:15" ht="71.25" customHeight="1" x14ac:dyDescent="0.25">
      <c r="A316" s="11" t="s">
        <v>400</v>
      </c>
      <c r="B316" s="179" t="s">
        <v>330</v>
      </c>
      <c r="C316" s="26"/>
      <c r="D316" s="60"/>
      <c r="E316" s="60"/>
      <c r="F316" s="160"/>
      <c r="G316" s="161"/>
      <c r="H316" s="167"/>
      <c r="I316" s="167"/>
      <c r="J316" s="167"/>
      <c r="K316" s="167"/>
      <c r="L316" s="167"/>
      <c r="M316" s="167"/>
      <c r="N316" s="5"/>
      <c r="O316" s="17"/>
    </row>
    <row r="317" spans="1:15" ht="57" customHeight="1" x14ac:dyDescent="0.25">
      <c r="A317" s="11" t="s">
        <v>401</v>
      </c>
      <c r="B317" s="179" t="s">
        <v>331</v>
      </c>
      <c r="C317" s="26"/>
      <c r="D317" s="60"/>
      <c r="E317" s="60"/>
      <c r="F317" s="160"/>
      <c r="G317" s="161"/>
      <c r="H317" s="167"/>
      <c r="I317" s="167"/>
      <c r="J317" s="167"/>
      <c r="K317" s="167"/>
      <c r="L317" s="167"/>
      <c r="M317" s="167"/>
      <c r="N317" s="5"/>
      <c r="O317" s="17"/>
    </row>
    <row r="318" spans="1:15" ht="45.75" customHeight="1" x14ac:dyDescent="0.25">
      <c r="A318" s="11" t="s">
        <v>402</v>
      </c>
      <c r="B318" s="300" t="s">
        <v>332</v>
      </c>
      <c r="C318" s="55" t="s">
        <v>347</v>
      </c>
      <c r="D318" s="61">
        <v>11011.31</v>
      </c>
      <c r="E318" s="61">
        <v>11011.31</v>
      </c>
      <c r="F318" s="170">
        <v>81.61</v>
      </c>
      <c r="G318" s="186">
        <f>F318/E318</f>
        <v>7.4114705698050459E-3</v>
      </c>
      <c r="H318" s="167"/>
      <c r="I318" s="167"/>
      <c r="J318" s="167"/>
      <c r="K318" s="167"/>
      <c r="L318" s="167"/>
      <c r="M318" s="167"/>
      <c r="N318" s="5"/>
      <c r="O318" s="17"/>
    </row>
    <row r="319" spans="1:15" ht="64.5" customHeight="1" x14ac:dyDescent="0.25">
      <c r="A319" s="9"/>
      <c r="B319" s="301"/>
      <c r="C319" s="52" t="s">
        <v>349</v>
      </c>
      <c r="D319" s="61">
        <v>7973.74</v>
      </c>
      <c r="E319" s="61">
        <v>7973.74</v>
      </c>
      <c r="F319" s="168">
        <v>59.094000000000001</v>
      </c>
      <c r="G319" s="186">
        <f t="shared" ref="G319:G320" si="23">F319/E319</f>
        <v>7.4110768597922686E-3</v>
      </c>
      <c r="H319" s="171"/>
      <c r="I319" s="167"/>
      <c r="J319" s="167"/>
      <c r="K319" s="167"/>
      <c r="L319" s="167"/>
      <c r="M319" s="167"/>
      <c r="N319" s="5"/>
      <c r="O319" s="17"/>
    </row>
    <row r="320" spans="1:15" ht="50.25" customHeight="1" x14ac:dyDescent="0.25">
      <c r="A320" s="10"/>
      <c r="B320" s="302"/>
      <c r="C320" s="34" t="s">
        <v>348</v>
      </c>
      <c r="D320" s="61">
        <f>D319+D318</f>
        <v>18985.05</v>
      </c>
      <c r="E320" s="61">
        <f>E319+E318</f>
        <v>18985.05</v>
      </c>
      <c r="F320" s="168">
        <f>F319+F318</f>
        <v>140.70400000000001</v>
      </c>
      <c r="G320" s="186">
        <f t="shared" si="23"/>
        <v>7.4113052112056597E-3</v>
      </c>
      <c r="H320" s="171"/>
      <c r="I320" s="167"/>
      <c r="J320" s="167"/>
      <c r="K320" s="167"/>
      <c r="L320" s="167"/>
      <c r="M320" s="167"/>
      <c r="N320" s="5"/>
      <c r="O320" s="17"/>
    </row>
    <row r="321" spans="1:15" ht="65.25" customHeight="1" x14ac:dyDescent="0.25">
      <c r="A321" s="11" t="s">
        <v>403</v>
      </c>
      <c r="B321" s="179" t="s">
        <v>333</v>
      </c>
      <c r="C321" s="26"/>
      <c r="D321" s="60"/>
      <c r="E321" s="60"/>
      <c r="F321" s="160"/>
      <c r="G321" s="161"/>
      <c r="H321" s="255" t="s">
        <v>475</v>
      </c>
      <c r="I321" s="163" t="s">
        <v>280</v>
      </c>
      <c r="J321" s="163" t="s">
        <v>280</v>
      </c>
      <c r="K321" s="163">
        <v>30</v>
      </c>
      <c r="L321" s="163" t="s">
        <v>355</v>
      </c>
      <c r="M321" s="163" t="s">
        <v>355</v>
      </c>
      <c r="N321" s="4">
        <v>35</v>
      </c>
      <c r="O321" s="19" t="s">
        <v>360</v>
      </c>
    </row>
    <row r="322" spans="1:15" ht="28.5" customHeight="1" x14ac:dyDescent="0.25">
      <c r="A322" s="11" t="s">
        <v>404</v>
      </c>
      <c r="B322" s="179" t="s">
        <v>334</v>
      </c>
      <c r="C322" s="26"/>
      <c r="D322" s="60"/>
      <c r="E322" s="60"/>
      <c r="F322" s="160"/>
      <c r="G322" s="161"/>
      <c r="H322" s="256"/>
      <c r="I322" s="163"/>
      <c r="J322" s="163"/>
      <c r="K322" s="163"/>
      <c r="L322" s="163"/>
      <c r="M322" s="163"/>
      <c r="N322" s="4"/>
      <c r="O322" s="17"/>
    </row>
    <row r="323" spans="1:15" ht="57" customHeight="1" x14ac:dyDescent="0.2">
      <c r="A323" s="11" t="s">
        <v>405</v>
      </c>
      <c r="B323" s="179" t="s">
        <v>335</v>
      </c>
      <c r="C323" s="26"/>
      <c r="D323" s="60"/>
      <c r="E323" s="60"/>
      <c r="F323" s="160"/>
      <c r="G323" s="161"/>
      <c r="H323" s="256"/>
      <c r="I323" s="172"/>
      <c r="J323" s="172"/>
      <c r="K323" s="172"/>
      <c r="L323" s="172"/>
      <c r="M323" s="172"/>
      <c r="N323" s="27"/>
      <c r="O323" s="17"/>
    </row>
    <row r="324" spans="1:15" ht="42.75" customHeight="1" x14ac:dyDescent="0.25">
      <c r="A324" s="11" t="s">
        <v>406</v>
      </c>
      <c r="B324" s="179" t="s">
        <v>336</v>
      </c>
      <c r="C324" s="26"/>
      <c r="D324" s="60"/>
      <c r="E324" s="60"/>
      <c r="F324" s="160"/>
      <c r="G324" s="161"/>
      <c r="H324" s="256"/>
      <c r="I324" s="163" t="s">
        <v>280</v>
      </c>
      <c r="J324" s="163" t="s">
        <v>280</v>
      </c>
      <c r="K324" s="163">
        <v>90</v>
      </c>
      <c r="L324" s="163" t="s">
        <v>355</v>
      </c>
      <c r="M324" s="163" t="s">
        <v>355</v>
      </c>
      <c r="N324" s="4">
        <v>90</v>
      </c>
      <c r="O324" s="19" t="s">
        <v>360</v>
      </c>
    </row>
    <row r="325" spans="1:15" ht="116.25" customHeight="1" x14ac:dyDescent="0.25">
      <c r="A325" s="11" t="s">
        <v>407</v>
      </c>
      <c r="B325" s="179" t="s">
        <v>337</v>
      </c>
      <c r="C325" s="26"/>
      <c r="D325" s="60"/>
      <c r="E325" s="60"/>
      <c r="F325" s="160"/>
      <c r="G325" s="161"/>
      <c r="H325" s="257"/>
      <c r="I325" s="167"/>
      <c r="J325" s="167"/>
      <c r="K325" s="167"/>
      <c r="L325" s="167"/>
      <c r="M325" s="167"/>
      <c r="N325" s="5"/>
      <c r="O325" s="17"/>
    </row>
    <row r="326" spans="1:15" ht="63" customHeight="1" x14ac:dyDescent="0.25">
      <c r="A326" s="11" t="s">
        <v>408</v>
      </c>
      <c r="B326" s="300" t="s">
        <v>338</v>
      </c>
      <c r="C326" s="55" t="s">
        <v>347</v>
      </c>
      <c r="D326" s="61">
        <v>621.42999999999995</v>
      </c>
      <c r="E326" s="61">
        <v>621.42999999999995</v>
      </c>
      <c r="F326" s="168">
        <v>0</v>
      </c>
      <c r="G326" s="184">
        <f>F326/E326</f>
        <v>0</v>
      </c>
      <c r="H326" s="255" t="s">
        <v>476</v>
      </c>
      <c r="I326" s="261" t="s">
        <v>280</v>
      </c>
      <c r="J326" s="261" t="s">
        <v>280</v>
      </c>
      <c r="K326" s="261">
        <v>30</v>
      </c>
      <c r="L326" s="261" t="s">
        <v>355</v>
      </c>
      <c r="M326" s="261" t="s">
        <v>355</v>
      </c>
      <c r="N326" s="258">
        <v>35</v>
      </c>
      <c r="O326" s="204" t="s">
        <v>360</v>
      </c>
    </row>
    <row r="327" spans="1:15" ht="54" customHeight="1" x14ac:dyDescent="0.25">
      <c r="A327" s="12"/>
      <c r="B327" s="301"/>
      <c r="C327" s="52" t="s">
        <v>349</v>
      </c>
      <c r="D327" s="61">
        <v>450</v>
      </c>
      <c r="E327" s="61">
        <v>450</v>
      </c>
      <c r="F327" s="168">
        <v>0</v>
      </c>
      <c r="G327" s="184">
        <f>F327/E327</f>
        <v>0</v>
      </c>
      <c r="H327" s="256"/>
      <c r="I327" s="262"/>
      <c r="J327" s="262"/>
      <c r="K327" s="262"/>
      <c r="L327" s="262"/>
      <c r="M327" s="262"/>
      <c r="N327" s="259"/>
      <c r="O327" s="205"/>
    </row>
    <row r="328" spans="1:15" ht="36.75" customHeight="1" x14ac:dyDescent="0.25">
      <c r="A328" s="10"/>
      <c r="B328" s="302"/>
      <c r="C328" s="34" t="s">
        <v>348</v>
      </c>
      <c r="D328" s="61">
        <f>D327+D326</f>
        <v>1071.4299999999998</v>
      </c>
      <c r="E328" s="61">
        <f>E327+E326</f>
        <v>1071.4299999999998</v>
      </c>
      <c r="F328" s="168">
        <f>F327+F326</f>
        <v>0</v>
      </c>
      <c r="G328" s="184">
        <f t="shared" ref="G328" si="24">F328/E328</f>
        <v>0</v>
      </c>
      <c r="H328" s="257"/>
      <c r="I328" s="263"/>
      <c r="J328" s="263"/>
      <c r="K328" s="263"/>
      <c r="L328" s="263"/>
      <c r="M328" s="263"/>
      <c r="N328" s="260"/>
      <c r="O328" s="206"/>
    </row>
    <row r="329" spans="1:15" ht="85.5" customHeight="1" x14ac:dyDescent="0.25">
      <c r="A329" s="11" t="s">
        <v>409</v>
      </c>
      <c r="B329" s="6" t="s">
        <v>339</v>
      </c>
      <c r="C329" s="26"/>
      <c r="D329" s="60"/>
      <c r="E329" s="60"/>
      <c r="F329" s="160"/>
      <c r="G329" s="161"/>
      <c r="H329" s="173"/>
      <c r="I329" s="167"/>
      <c r="J329" s="167"/>
      <c r="K329" s="167"/>
      <c r="L329" s="167"/>
      <c r="M329" s="167"/>
      <c r="N329" s="5"/>
      <c r="O329" s="17"/>
    </row>
    <row r="330" spans="1:15" ht="42.75" customHeight="1" x14ac:dyDescent="0.25">
      <c r="A330" s="11" t="s">
        <v>410</v>
      </c>
      <c r="B330" s="6" t="s">
        <v>340</v>
      </c>
      <c r="C330" s="26"/>
      <c r="D330" s="60"/>
      <c r="E330" s="60"/>
      <c r="F330" s="160"/>
      <c r="G330" s="161"/>
      <c r="H330" s="173"/>
      <c r="I330" s="167"/>
      <c r="J330" s="167"/>
      <c r="K330" s="167"/>
      <c r="L330" s="167"/>
      <c r="M330" s="167"/>
      <c r="N330" s="5"/>
      <c r="O330" s="17"/>
    </row>
    <row r="331" spans="1:15" ht="57" customHeight="1" x14ac:dyDescent="0.25">
      <c r="A331" s="11" t="s">
        <v>411</v>
      </c>
      <c r="B331" s="6" t="s">
        <v>341</v>
      </c>
      <c r="C331" s="26"/>
      <c r="D331" s="60"/>
      <c r="E331" s="60"/>
      <c r="F331" s="160"/>
      <c r="G331" s="161"/>
      <c r="H331" s="173"/>
      <c r="I331" s="167"/>
      <c r="J331" s="167"/>
      <c r="K331" s="167"/>
      <c r="L331" s="167"/>
      <c r="M331" s="167"/>
      <c r="N331" s="5"/>
      <c r="O331" s="17"/>
    </row>
    <row r="332" spans="1:15" ht="42.75" customHeight="1" x14ac:dyDescent="0.25">
      <c r="A332" s="11" t="s">
        <v>412</v>
      </c>
      <c r="B332" s="6" t="s">
        <v>342</v>
      </c>
      <c r="C332" s="26"/>
      <c r="D332" s="60"/>
      <c r="E332" s="60"/>
      <c r="F332" s="160"/>
      <c r="G332" s="161"/>
      <c r="H332" s="173"/>
      <c r="I332" s="167"/>
      <c r="J332" s="167"/>
      <c r="K332" s="167"/>
      <c r="L332" s="167"/>
      <c r="M332" s="167"/>
      <c r="N332" s="5"/>
      <c r="O332" s="17"/>
    </row>
    <row r="333" spans="1:15" ht="71.25" customHeight="1" x14ac:dyDescent="0.25">
      <c r="A333" s="11" t="s">
        <v>413</v>
      </c>
      <c r="B333" s="6" t="s">
        <v>343</v>
      </c>
      <c r="C333" s="26"/>
      <c r="D333" s="60"/>
      <c r="E333" s="60"/>
      <c r="F333" s="160"/>
      <c r="G333" s="161"/>
      <c r="H333" s="167"/>
      <c r="I333" s="167"/>
      <c r="J333" s="167"/>
      <c r="K333" s="167"/>
      <c r="L333" s="167"/>
      <c r="M333" s="167"/>
      <c r="N333" s="5"/>
      <c r="O333" s="17"/>
    </row>
    <row r="334" spans="1:15" ht="28.5" customHeight="1" x14ac:dyDescent="0.25">
      <c r="A334" s="11" t="s">
        <v>414</v>
      </c>
      <c r="B334" s="6" t="s">
        <v>344</v>
      </c>
      <c r="C334" s="26"/>
      <c r="D334" s="60"/>
      <c r="E334" s="60"/>
      <c r="F334" s="160"/>
      <c r="G334" s="161"/>
      <c r="H334" s="167"/>
      <c r="I334" s="167"/>
      <c r="J334" s="167"/>
      <c r="K334" s="167"/>
      <c r="L334" s="167"/>
      <c r="M334" s="167"/>
      <c r="N334" s="5"/>
      <c r="O334" s="17"/>
    </row>
    <row r="335" spans="1:15" ht="28.5" customHeight="1" x14ac:dyDescent="0.25">
      <c r="A335" s="11" t="s">
        <v>415</v>
      </c>
      <c r="B335" s="6" t="s">
        <v>345</v>
      </c>
      <c r="C335" s="26"/>
      <c r="D335" s="60"/>
      <c r="E335" s="60"/>
      <c r="F335" s="160"/>
      <c r="G335" s="161"/>
      <c r="H335" s="167"/>
      <c r="I335" s="167"/>
      <c r="J335" s="167"/>
      <c r="K335" s="167"/>
      <c r="L335" s="167"/>
      <c r="M335" s="167"/>
      <c r="N335" s="5"/>
      <c r="O335" s="17"/>
    </row>
    <row r="336" spans="1:15" ht="104.25" customHeight="1" x14ac:dyDescent="0.25">
      <c r="A336" s="11" t="s">
        <v>416</v>
      </c>
      <c r="B336" s="6" t="s">
        <v>346</v>
      </c>
      <c r="C336" s="26"/>
      <c r="D336" s="60"/>
      <c r="E336" s="60"/>
      <c r="F336" s="160"/>
      <c r="G336" s="161"/>
      <c r="H336" s="167"/>
      <c r="I336" s="167"/>
      <c r="J336" s="167"/>
      <c r="K336" s="167"/>
      <c r="L336" s="167"/>
      <c r="M336" s="167"/>
      <c r="N336" s="5"/>
      <c r="O336" s="17"/>
    </row>
    <row r="337" spans="1:15" ht="53.25" customHeight="1" x14ac:dyDescent="0.25">
      <c r="A337" s="294"/>
      <c r="B337" s="203" t="s">
        <v>480</v>
      </c>
      <c r="C337" s="94" t="s">
        <v>46</v>
      </c>
      <c r="D337" s="95">
        <f>D299+D318+D326</f>
        <v>26773.3</v>
      </c>
      <c r="E337" s="95">
        <f>E299+E318+E326</f>
        <v>26773.3</v>
      </c>
      <c r="F337" s="95">
        <f t="shared" ref="F337" si="25">F299+F318+F326</f>
        <v>15222.17</v>
      </c>
      <c r="G337" s="189">
        <f t="shared" ref="G337:G339" si="26">F337/E337</f>
        <v>0.56855785428019712</v>
      </c>
      <c r="H337" s="63"/>
      <c r="I337" s="64"/>
      <c r="J337" s="64"/>
      <c r="K337" s="64"/>
      <c r="L337" s="64"/>
      <c r="M337" s="63"/>
      <c r="N337" s="72"/>
      <c r="O337" s="43"/>
    </row>
    <row r="338" spans="1:15" ht="60" customHeight="1" x14ac:dyDescent="0.25">
      <c r="A338" s="295"/>
      <c r="B338" s="202"/>
      <c r="C338" s="94" t="s">
        <v>55</v>
      </c>
      <c r="D338" s="95">
        <f>D300+D319+D327</f>
        <v>19387.599999999999</v>
      </c>
      <c r="E338" s="95">
        <f>E300+E319+E327</f>
        <v>19387.599999999999</v>
      </c>
      <c r="F338" s="95">
        <f t="shared" ref="F338" si="27">F300+F319+F327</f>
        <v>11022.954</v>
      </c>
      <c r="G338" s="189">
        <f t="shared" si="26"/>
        <v>0.56855691266582764</v>
      </c>
      <c r="H338" s="63"/>
      <c r="I338" s="64"/>
      <c r="J338" s="64"/>
      <c r="K338" s="64"/>
      <c r="L338" s="64"/>
      <c r="M338" s="63"/>
      <c r="N338" s="72"/>
      <c r="O338" s="43"/>
    </row>
    <row r="339" spans="1:15" ht="26.25" customHeight="1" x14ac:dyDescent="0.25">
      <c r="A339" s="296"/>
      <c r="B339" s="85"/>
      <c r="C339" s="96" t="s">
        <v>48</v>
      </c>
      <c r="D339" s="95">
        <f>D337+D338</f>
        <v>46160.899999999994</v>
      </c>
      <c r="E339" s="95">
        <f>E337+E338</f>
        <v>46160.899999999994</v>
      </c>
      <c r="F339" s="95">
        <f>F337+F338</f>
        <v>26245.124</v>
      </c>
      <c r="G339" s="189">
        <f t="shared" si="26"/>
        <v>0.56855745880171316</v>
      </c>
      <c r="H339" s="63"/>
      <c r="I339" s="64"/>
      <c r="J339" s="64"/>
      <c r="K339" s="64"/>
      <c r="L339" s="64"/>
      <c r="M339" s="63"/>
      <c r="N339" s="72"/>
      <c r="O339" s="43"/>
    </row>
    <row r="340" spans="1:15" ht="65.25" customHeight="1" x14ac:dyDescent="0.25">
      <c r="A340" s="248" t="s">
        <v>560</v>
      </c>
      <c r="B340" s="249"/>
      <c r="C340" s="90" t="s">
        <v>46</v>
      </c>
      <c r="D340" s="190">
        <f>D56+D102+D146+D209+D244+D337</f>
        <v>5904502.2999999998</v>
      </c>
      <c r="E340" s="190">
        <f>E56+E102+E146+E209+E244+E337</f>
        <v>5904523.2000000002</v>
      </c>
      <c r="F340" s="190">
        <f>F56+F102+F146+F209+F244+F337</f>
        <v>3919959.67</v>
      </c>
      <c r="G340" s="191">
        <f>F340/E340</f>
        <v>0.66389097598939062</v>
      </c>
      <c r="H340" s="91"/>
      <c r="I340" s="91"/>
      <c r="J340" s="91"/>
      <c r="K340" s="91"/>
      <c r="L340" s="91"/>
      <c r="M340" s="91"/>
      <c r="N340" s="91"/>
      <c r="O340" s="91"/>
    </row>
    <row r="341" spans="1:15" ht="64.5" customHeight="1" x14ac:dyDescent="0.25">
      <c r="A341" s="250" t="s">
        <v>263</v>
      </c>
      <c r="B341" s="251"/>
      <c r="C341" s="90" t="s">
        <v>55</v>
      </c>
      <c r="D341" s="190">
        <f>D57+D101+D145+D210+D245+D265+D277+D338</f>
        <v>18915318.100000005</v>
      </c>
      <c r="E341" s="190">
        <f>E57+E101+E145+E210+E245+E265+E277+E338</f>
        <v>18932022.000000004</v>
      </c>
      <c r="F341" s="190">
        <f>F57+F101+F145+F210+F245+F265+F277+F338</f>
        <v>12345093.754000003</v>
      </c>
      <c r="G341" s="191">
        <f>F341/E341</f>
        <v>0.6520747627485326</v>
      </c>
      <c r="H341" s="91"/>
      <c r="I341" s="91"/>
      <c r="J341" s="91"/>
      <c r="K341" s="91"/>
      <c r="L341" s="91"/>
      <c r="M341" s="91"/>
      <c r="N341" s="91"/>
      <c r="O341" s="91"/>
    </row>
    <row r="342" spans="1:15" ht="45.75" customHeight="1" x14ac:dyDescent="0.25">
      <c r="A342" s="252" t="s">
        <v>263</v>
      </c>
      <c r="B342" s="253"/>
      <c r="C342" s="90" t="s">
        <v>48</v>
      </c>
      <c r="D342" s="190">
        <f>SUM(D340:D341)</f>
        <v>24819820.400000006</v>
      </c>
      <c r="E342" s="190">
        <f>SUM(E340:E341)</f>
        <v>24836545.200000003</v>
      </c>
      <c r="F342" s="190">
        <f>SUM(F340:F341)</f>
        <v>16265053.424000002</v>
      </c>
      <c r="G342" s="191">
        <f>F342/E342</f>
        <v>0.65488389359402532</v>
      </c>
      <c r="H342" s="91"/>
      <c r="I342" s="91"/>
      <c r="J342" s="91"/>
      <c r="K342" s="91"/>
      <c r="L342" s="91"/>
      <c r="M342" s="91"/>
      <c r="N342" s="91"/>
      <c r="O342" s="91"/>
    </row>
    <row r="343" spans="1:15" x14ac:dyDescent="0.25">
      <c r="F343" s="174"/>
      <c r="G343" s="175"/>
      <c r="H343" s="71"/>
      <c r="I343" s="71"/>
      <c r="J343" s="71"/>
      <c r="M343" s="71"/>
    </row>
    <row r="344" spans="1:15" x14ac:dyDescent="0.25">
      <c r="F344" s="174"/>
      <c r="G344" s="175"/>
      <c r="H344" s="71"/>
      <c r="I344" s="71"/>
      <c r="J344" s="71"/>
      <c r="M344" s="71"/>
    </row>
    <row r="345" spans="1:15" x14ac:dyDescent="0.25">
      <c r="F345" s="174"/>
      <c r="G345" s="175"/>
      <c r="H345" s="71"/>
      <c r="I345" s="71"/>
      <c r="J345" s="71"/>
      <c r="M345" s="71"/>
    </row>
    <row r="346" spans="1:15" x14ac:dyDescent="0.25">
      <c r="F346" s="174"/>
      <c r="G346" s="175"/>
      <c r="H346" s="71"/>
      <c r="I346" s="71"/>
      <c r="J346" s="71"/>
      <c r="M346" s="71"/>
    </row>
    <row r="347" spans="1:15" x14ac:dyDescent="0.25">
      <c r="F347" s="174"/>
      <c r="G347" s="175"/>
      <c r="H347" s="71"/>
      <c r="I347" s="71"/>
      <c r="J347" s="71"/>
      <c r="M347" s="71"/>
    </row>
    <row r="348" spans="1:15" x14ac:dyDescent="0.25">
      <c r="F348" s="174"/>
      <c r="G348" s="175"/>
      <c r="H348" s="71"/>
      <c r="I348" s="71"/>
      <c r="J348" s="71"/>
      <c r="M348" s="71"/>
    </row>
    <row r="349" spans="1:15" x14ac:dyDescent="0.25">
      <c r="F349" s="174"/>
      <c r="G349" s="175"/>
      <c r="H349" s="71"/>
      <c r="I349" s="71"/>
      <c r="J349" s="71"/>
      <c r="M349" s="71"/>
    </row>
    <row r="350" spans="1:15" x14ac:dyDescent="0.25">
      <c r="F350" s="174"/>
      <c r="G350" s="175"/>
      <c r="H350" s="71"/>
      <c r="I350" s="71"/>
      <c r="J350" s="71"/>
      <c r="M350" s="71"/>
    </row>
    <row r="351" spans="1:15" x14ac:dyDescent="0.25">
      <c r="F351" s="174"/>
      <c r="G351" s="175"/>
      <c r="H351" s="71"/>
      <c r="I351" s="71"/>
      <c r="J351" s="71"/>
      <c r="M351" s="71"/>
    </row>
  </sheetData>
  <autoFilter ref="A9:O342">
    <filterColumn colId="8" showButton="0"/>
    <filterColumn colId="9" showButton="0"/>
    <filterColumn colId="10" showButton="0"/>
    <filterColumn colId="11" showButton="0"/>
    <filterColumn colId="12" showButton="0"/>
  </autoFilter>
  <mergeCells count="312">
    <mergeCell ref="B133:B134"/>
    <mergeCell ref="B136:B137"/>
    <mergeCell ref="F108:F118"/>
    <mergeCell ref="B108:B119"/>
    <mergeCell ref="E108:E118"/>
    <mergeCell ref="B250:O250"/>
    <mergeCell ref="B256:O256"/>
    <mergeCell ref="F219:F230"/>
    <mergeCell ref="B213:N213"/>
    <mergeCell ref="B123:B125"/>
    <mergeCell ref="B166:B167"/>
    <mergeCell ref="B152:B153"/>
    <mergeCell ref="B154:B155"/>
    <mergeCell ref="B148:H148"/>
    <mergeCell ref="H172:H173"/>
    <mergeCell ref="I172:I173"/>
    <mergeCell ref="M172:M173"/>
    <mergeCell ref="K172:K173"/>
    <mergeCell ref="H236:H238"/>
    <mergeCell ref="L236:L238"/>
    <mergeCell ref="K236:K238"/>
    <mergeCell ref="J236:J238"/>
    <mergeCell ref="B249:O249"/>
    <mergeCell ref="B248:O248"/>
    <mergeCell ref="O326:O328"/>
    <mergeCell ref="O172:O173"/>
    <mergeCell ref="O63:O74"/>
    <mergeCell ref="O75:O82"/>
    <mergeCell ref="J326:J328"/>
    <mergeCell ref="K326:K328"/>
    <mergeCell ref="L326:L328"/>
    <mergeCell ref="M326:M328"/>
    <mergeCell ref="N326:N328"/>
    <mergeCell ref="N271:N274"/>
    <mergeCell ref="J271:J274"/>
    <mergeCell ref="K271:K274"/>
    <mergeCell ref="L271:L274"/>
    <mergeCell ref="M271:M274"/>
    <mergeCell ref="M75:M82"/>
    <mergeCell ref="J75:J82"/>
    <mergeCell ref="B107:N107"/>
    <mergeCell ref="G108:G118"/>
    <mergeCell ref="C108:C118"/>
    <mergeCell ref="D108:D118"/>
    <mergeCell ref="B120:B122"/>
    <mergeCell ref="B280:O280"/>
    <mergeCell ref="B281:O281"/>
    <mergeCell ref="H63:H74"/>
    <mergeCell ref="A337:A339"/>
    <mergeCell ref="B299:B301"/>
    <mergeCell ref="A299:A301"/>
    <mergeCell ref="B318:B320"/>
    <mergeCell ref="B326:B328"/>
    <mergeCell ref="H326:H328"/>
    <mergeCell ref="I326:I328"/>
    <mergeCell ref="A89:A90"/>
    <mergeCell ref="B89:B90"/>
    <mergeCell ref="B224:B230"/>
    <mergeCell ref="A224:A230"/>
    <mergeCell ref="A216:A223"/>
    <mergeCell ref="B216:B223"/>
    <mergeCell ref="B235:G235"/>
    <mergeCell ref="A273:A274"/>
    <mergeCell ref="B337:B338"/>
    <mergeCell ref="B135:O135"/>
    <mergeCell ref="B204:O204"/>
    <mergeCell ref="A101:A103"/>
    <mergeCell ref="A127:A128"/>
    <mergeCell ref="B282:O282"/>
    <mergeCell ref="B132:O132"/>
    <mergeCell ref="B150:O150"/>
    <mergeCell ref="B232:B234"/>
    <mergeCell ref="A79:A80"/>
    <mergeCell ref="A75:A76"/>
    <mergeCell ref="A69:A70"/>
    <mergeCell ref="A71:A72"/>
    <mergeCell ref="A73:A74"/>
    <mergeCell ref="A85:A86"/>
    <mergeCell ref="B85:B86"/>
    <mergeCell ref="A87:A88"/>
    <mergeCell ref="B87:B88"/>
    <mergeCell ref="B79:B80"/>
    <mergeCell ref="B69:B70"/>
    <mergeCell ref="B71:B72"/>
    <mergeCell ref="B75:B76"/>
    <mergeCell ref="A81:A82"/>
    <mergeCell ref="A83:A84"/>
    <mergeCell ref="B81:B82"/>
    <mergeCell ref="B83:B84"/>
    <mergeCell ref="A2:C2"/>
    <mergeCell ref="A3:C3"/>
    <mergeCell ref="A4:C4"/>
    <mergeCell ref="D2:H2"/>
    <mergeCell ref="D4:H4"/>
    <mergeCell ref="D3:H3"/>
    <mergeCell ref="A9:A11"/>
    <mergeCell ref="B9:B11"/>
    <mergeCell ref="B15:N15"/>
    <mergeCell ref="B13:N13"/>
    <mergeCell ref="H9:H11"/>
    <mergeCell ref="K10:L10"/>
    <mergeCell ref="G9:G11"/>
    <mergeCell ref="D9:D11"/>
    <mergeCell ref="I9:N9"/>
    <mergeCell ref="I10:J10"/>
    <mergeCell ref="E9:E11"/>
    <mergeCell ref="C9:C11"/>
    <mergeCell ref="N10:N11"/>
    <mergeCell ref="F9:F11"/>
    <mergeCell ref="M10:M11"/>
    <mergeCell ref="B14:N14"/>
    <mergeCell ref="I75:I82"/>
    <mergeCell ref="B48:B49"/>
    <mergeCell ref="B73:B74"/>
    <mergeCell ref="B77:B78"/>
    <mergeCell ref="K75:K82"/>
    <mergeCell ref="N75:N82"/>
    <mergeCell ref="L63:L74"/>
    <mergeCell ref="L75:L82"/>
    <mergeCell ref="J63:J74"/>
    <mergeCell ref="I63:I74"/>
    <mergeCell ref="B60:O60"/>
    <mergeCell ref="B61:O61"/>
    <mergeCell ref="H75:H82"/>
    <mergeCell ref="N63:N74"/>
    <mergeCell ref="B16:N16"/>
    <mergeCell ref="B52:N52"/>
    <mergeCell ref="A24:A25"/>
    <mergeCell ref="A37:A38"/>
    <mergeCell ref="A26:A27"/>
    <mergeCell ref="B53:B54"/>
    <mergeCell ref="A55:A58"/>
    <mergeCell ref="A18:A19"/>
    <mergeCell ref="A20:A21"/>
    <mergeCell ref="A22:A23"/>
    <mergeCell ref="B28:B29"/>
    <mergeCell ref="F30:F31"/>
    <mergeCell ref="D30:D31"/>
    <mergeCell ref="B24:B25"/>
    <mergeCell ref="B37:B38"/>
    <mergeCell ref="B26:B27"/>
    <mergeCell ref="B22:B23"/>
    <mergeCell ref="G30:G31"/>
    <mergeCell ref="A63:A64"/>
    <mergeCell ref="K63:K74"/>
    <mergeCell ref="M63:M74"/>
    <mergeCell ref="A67:A68"/>
    <mergeCell ref="B67:B68"/>
    <mergeCell ref="B17:N17"/>
    <mergeCell ref="B55:B58"/>
    <mergeCell ref="A41:A42"/>
    <mergeCell ref="B41:B42"/>
    <mergeCell ref="A50:A51"/>
    <mergeCell ref="B50:B51"/>
    <mergeCell ref="B18:B19"/>
    <mergeCell ref="B20:B21"/>
    <mergeCell ref="B59:N59"/>
    <mergeCell ref="B63:B64"/>
    <mergeCell ref="A91:A92"/>
    <mergeCell ref="B91:B92"/>
    <mergeCell ref="B96:N96"/>
    <mergeCell ref="B93:B95"/>
    <mergeCell ref="A93:A95"/>
    <mergeCell ref="A77:A78"/>
    <mergeCell ref="A28:A29"/>
    <mergeCell ref="A30:A32"/>
    <mergeCell ref="B30:B32"/>
    <mergeCell ref="A33:A34"/>
    <mergeCell ref="B33:B34"/>
    <mergeCell ref="A46:A47"/>
    <mergeCell ref="B46:B47"/>
    <mergeCell ref="A48:A49"/>
    <mergeCell ref="A39:A40"/>
    <mergeCell ref="B39:B40"/>
    <mergeCell ref="B35:B36"/>
    <mergeCell ref="A43:A45"/>
    <mergeCell ref="B43:B45"/>
    <mergeCell ref="A35:A36"/>
    <mergeCell ref="A65:A66"/>
    <mergeCell ref="B65:B66"/>
    <mergeCell ref="B62:N62"/>
    <mergeCell ref="A53:A54"/>
    <mergeCell ref="A97:A98"/>
    <mergeCell ref="B97:B98"/>
    <mergeCell ref="A99:A100"/>
    <mergeCell ref="B99:B100"/>
    <mergeCell ref="B105:N105"/>
    <mergeCell ref="A152:A153"/>
    <mergeCell ref="A154:A155"/>
    <mergeCell ref="A120:A122"/>
    <mergeCell ref="A123:A125"/>
    <mergeCell ref="B149:N149"/>
    <mergeCell ref="A108:A119"/>
    <mergeCell ref="B127:B128"/>
    <mergeCell ref="B106:N106"/>
    <mergeCell ref="A129:A130"/>
    <mergeCell ref="B145:B147"/>
    <mergeCell ref="A145:A147"/>
    <mergeCell ref="A140:A142"/>
    <mergeCell ref="B140:B142"/>
    <mergeCell ref="B143:B144"/>
    <mergeCell ref="A143:A144"/>
    <mergeCell ref="A133:A134"/>
    <mergeCell ref="A136:A137"/>
    <mergeCell ref="B101:B103"/>
    <mergeCell ref="B104:N104"/>
    <mergeCell ref="A156:A157"/>
    <mergeCell ref="B156:B157"/>
    <mergeCell ref="A158:A159"/>
    <mergeCell ref="B158:B159"/>
    <mergeCell ref="A160:A161"/>
    <mergeCell ref="B160:B161"/>
    <mergeCell ref="A170:A171"/>
    <mergeCell ref="B170:B171"/>
    <mergeCell ref="B138:B139"/>
    <mergeCell ref="A138:A139"/>
    <mergeCell ref="A180:A181"/>
    <mergeCell ref="B180:B181"/>
    <mergeCell ref="B168:B169"/>
    <mergeCell ref="B162:B163"/>
    <mergeCell ref="A168:A169"/>
    <mergeCell ref="A182:A183"/>
    <mergeCell ref="B182:B183"/>
    <mergeCell ref="A184:A185"/>
    <mergeCell ref="B184:B185"/>
    <mergeCell ref="B179:O179"/>
    <mergeCell ref="A172:A173"/>
    <mergeCell ref="B172:B173"/>
    <mergeCell ref="A166:A167"/>
    <mergeCell ref="A175:A176"/>
    <mergeCell ref="B175:B176"/>
    <mergeCell ref="A164:A165"/>
    <mergeCell ref="B164:B165"/>
    <mergeCell ref="A162:A163"/>
    <mergeCell ref="A177:A178"/>
    <mergeCell ref="B177:B178"/>
    <mergeCell ref="B174:O174"/>
    <mergeCell ref="L172:L173"/>
    <mergeCell ref="J172:J173"/>
    <mergeCell ref="N172:N173"/>
    <mergeCell ref="A188:A189"/>
    <mergeCell ref="B188:B189"/>
    <mergeCell ref="A207:A208"/>
    <mergeCell ref="B207:B208"/>
    <mergeCell ref="A190:A191"/>
    <mergeCell ref="B190:B191"/>
    <mergeCell ref="A193:A194"/>
    <mergeCell ref="B193:B194"/>
    <mergeCell ref="B192:O192"/>
    <mergeCell ref="A340:B342"/>
    <mergeCell ref="A261:A262"/>
    <mergeCell ref="A265:A266"/>
    <mergeCell ref="B277:B278"/>
    <mergeCell ref="M236:M238"/>
    <mergeCell ref="N236:N238"/>
    <mergeCell ref="I236:I238"/>
    <mergeCell ref="B240:B242"/>
    <mergeCell ref="A243:A246"/>
    <mergeCell ref="B243:B246"/>
    <mergeCell ref="A236:A238"/>
    <mergeCell ref="B251:B255"/>
    <mergeCell ref="B257:B258"/>
    <mergeCell ref="A263:A264"/>
    <mergeCell ref="B263:B264"/>
    <mergeCell ref="B265:B266"/>
    <mergeCell ref="A275:A276"/>
    <mergeCell ref="B275:B276"/>
    <mergeCell ref="A251:A255"/>
    <mergeCell ref="B261:B262"/>
    <mergeCell ref="A283:A285"/>
    <mergeCell ref="A288:A291"/>
    <mergeCell ref="H321:H325"/>
    <mergeCell ref="B283:B285"/>
    <mergeCell ref="B288:B291"/>
    <mergeCell ref="A277:A278"/>
    <mergeCell ref="A257:A258"/>
    <mergeCell ref="H271:H274"/>
    <mergeCell ref="I271:I274"/>
    <mergeCell ref="B273:B274"/>
    <mergeCell ref="B271:B272"/>
    <mergeCell ref="A271:A272"/>
    <mergeCell ref="B259:O259"/>
    <mergeCell ref="B260:O260"/>
    <mergeCell ref="B267:O267"/>
    <mergeCell ref="B268:O268"/>
    <mergeCell ref="B269:O269"/>
    <mergeCell ref="B270:O270"/>
    <mergeCell ref="O271:O274"/>
    <mergeCell ref="B247:O247"/>
    <mergeCell ref="B279:O279"/>
    <mergeCell ref="A209:A211"/>
    <mergeCell ref="B209:B211"/>
    <mergeCell ref="O236:O238"/>
    <mergeCell ref="B126:O126"/>
    <mergeCell ref="B151:O151"/>
    <mergeCell ref="A195:A196"/>
    <mergeCell ref="B195:B196"/>
    <mergeCell ref="A240:A242"/>
    <mergeCell ref="B236:B238"/>
    <mergeCell ref="A197:A198"/>
    <mergeCell ref="B197:B198"/>
    <mergeCell ref="B212:H212"/>
    <mergeCell ref="A232:A234"/>
    <mergeCell ref="G219:G230"/>
    <mergeCell ref="C219:C230"/>
    <mergeCell ref="D219:D230"/>
    <mergeCell ref="E219:E230"/>
    <mergeCell ref="B214:O214"/>
    <mergeCell ref="B215:O215"/>
    <mergeCell ref="B239:O239"/>
    <mergeCell ref="A186:A187"/>
    <mergeCell ref="B186:B187"/>
  </mergeCells>
  <phoneticPr fontId="0" type="noConversion"/>
  <printOptions horizontalCentered="1"/>
  <pageMargins left="0.23622047244094491" right="0.23622047244094491" top="0.74803149606299213" bottom="0.74803149606299213" header="0.31496062992125984" footer="0.31496062992125984"/>
  <pageSetup paperSize="9" scale="28" fitToHeight="0" orientation="landscape" r:id="rId1"/>
  <headerFooter alignWithMargins="0"/>
  <rowBreaks count="6" manualBreakCount="6">
    <brk id="32" max="16383" man="1"/>
    <brk id="61" max="16383" man="1"/>
    <brk id="88" max="16383" man="1"/>
    <brk id="118" max="16383" man="1"/>
    <brk id="147" max="16383" man="1"/>
    <brk id="34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Отчет</vt:lpstr>
      <vt:lpstr>Отчет!Заголовки_для_печати</vt:lpstr>
      <vt:lpstr>Отчет!Область_печати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2021-09-14T08:07:02Z</dcterms:modified>
</cp:coreProperties>
</file>