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730" windowHeight="11760" tabRatio="599"/>
  </bookViews>
  <sheets>
    <sheet name="Отчет" sheetId="1" r:id="rId1"/>
  </sheets>
  <externalReferences>
    <externalReference r:id="rId2"/>
  </externalReferences>
  <definedNames>
    <definedName name="_xlnm._FilterDatabase" localSheetId="0" hidden="1">Отчет!$A$9:$O$351</definedName>
    <definedName name="_xlnm.Print_Titles" localSheetId="0">Отчет!$9:$12</definedName>
    <definedName name="_xlnm.Print_Area" localSheetId="0">Отчет!$A$1:$O$351</definedName>
  </definedNames>
  <calcPr calcId="162913"/>
</workbook>
</file>

<file path=xl/calcChain.xml><?xml version="1.0" encoding="utf-8"?>
<calcChain xmlns="http://schemas.openxmlformats.org/spreadsheetml/2006/main">
  <c r="M139" i="1" l="1"/>
  <c r="M138" i="1"/>
  <c r="M95" i="1"/>
  <c r="F291" i="1" l="1"/>
  <c r="E291" i="1"/>
  <c r="F126" i="1" l="1"/>
  <c r="E126" i="1"/>
  <c r="G125" i="1"/>
  <c r="G114" i="1"/>
  <c r="F61" i="1"/>
  <c r="E315" i="1" l="1"/>
  <c r="E314" i="1"/>
  <c r="E312" i="1"/>
  <c r="E311" i="1"/>
  <c r="E319" i="1"/>
  <c r="E318" i="1"/>
  <c r="F107" i="1"/>
  <c r="G53" i="1" l="1"/>
  <c r="G196" i="1" l="1"/>
  <c r="E197" i="1"/>
  <c r="F197" i="1"/>
  <c r="G197" i="1" l="1"/>
  <c r="G230" i="1"/>
  <c r="G209" i="1"/>
  <c r="G207" i="1"/>
  <c r="G205" i="1"/>
  <c r="G203" i="1"/>
  <c r="G201" i="1"/>
  <c r="G211" i="1"/>
  <c r="G91" i="1"/>
  <c r="G198" i="1" l="1"/>
  <c r="G101" i="1"/>
  <c r="G93" i="1"/>
  <c r="G314" i="1" l="1"/>
  <c r="G311" i="1"/>
  <c r="G290" i="1"/>
  <c r="F284" i="1"/>
  <c r="F285" i="1" s="1"/>
  <c r="G55" i="1" l="1"/>
  <c r="G85" i="1" l="1"/>
  <c r="G83" i="1"/>
  <c r="G81" i="1"/>
  <c r="G79" i="1"/>
  <c r="E94" i="1" l="1"/>
  <c r="F94" i="1"/>
  <c r="G94" i="1" l="1"/>
  <c r="M196" i="1"/>
  <c r="O150" i="1" l="1"/>
  <c r="E320" i="1" l="1"/>
  <c r="F320" i="1"/>
  <c r="D320" i="1"/>
  <c r="E282" i="1"/>
  <c r="D232" i="1"/>
  <c r="E193" i="1"/>
  <c r="E183" i="1"/>
  <c r="F169" i="1"/>
  <c r="F156" i="1"/>
  <c r="D156" i="1"/>
  <c r="F155" i="1"/>
  <c r="D155" i="1"/>
  <c r="E150" i="1"/>
  <c r="F140" i="1"/>
  <c r="D140" i="1"/>
  <c r="E139" i="1"/>
  <c r="E138" i="1"/>
  <c r="G138" i="1" s="1"/>
  <c r="D61" i="1"/>
  <c r="E56" i="1"/>
  <c r="F56" i="1"/>
  <c r="D56" i="1"/>
  <c r="E156" i="1" l="1"/>
  <c r="G139" i="1"/>
  <c r="G56" i="1"/>
  <c r="E140" i="1"/>
  <c r="D323" i="1"/>
  <c r="D322" i="1"/>
  <c r="F157" i="1" l="1"/>
  <c r="E176" i="1"/>
  <c r="G176" i="1" s="1"/>
  <c r="D177" i="1"/>
  <c r="F177" i="1"/>
  <c r="E177" i="1" l="1"/>
  <c r="G177" i="1" s="1"/>
  <c r="F194" i="1" l="1"/>
  <c r="D107" i="1"/>
  <c r="D60" i="1" l="1"/>
  <c r="G34" i="1"/>
  <c r="G30" i="1"/>
  <c r="G67" i="1" l="1"/>
  <c r="E54" i="1" l="1"/>
  <c r="E102" i="1" l="1"/>
  <c r="F68" i="1" l="1"/>
  <c r="F102" i="1" l="1"/>
  <c r="G102" i="1" s="1"/>
  <c r="F232" i="1" l="1"/>
  <c r="E187" i="1"/>
  <c r="F187" i="1"/>
  <c r="D187" i="1"/>
  <c r="E184" i="1"/>
  <c r="F184" i="1"/>
  <c r="F233" i="1" s="1"/>
  <c r="D184" i="1"/>
  <c r="D233" i="1" s="1"/>
  <c r="G183" i="1"/>
  <c r="G185" i="1"/>
  <c r="G186" i="1"/>
  <c r="D126" i="1"/>
  <c r="G187" i="1" l="1"/>
  <c r="G184" i="1"/>
  <c r="D157" i="1"/>
  <c r="F234" i="1"/>
  <c r="E293" i="1" l="1"/>
  <c r="D294" i="1"/>
  <c r="E210" i="1"/>
  <c r="F346" i="1" l="1"/>
  <c r="F347" i="1"/>
  <c r="D347" i="1"/>
  <c r="D346" i="1"/>
  <c r="F345" i="1"/>
  <c r="D345" i="1"/>
  <c r="G344" i="1"/>
  <c r="G340" i="1"/>
  <c r="G336" i="1"/>
  <c r="F341" i="1"/>
  <c r="D341" i="1"/>
  <c r="F338" i="1"/>
  <c r="D338" i="1"/>
  <c r="F335" i="1"/>
  <c r="D335" i="1"/>
  <c r="G333" i="1"/>
  <c r="E279" i="1"/>
  <c r="E284" i="1" s="1"/>
  <c r="D194" i="1"/>
  <c r="E214" i="1"/>
  <c r="E191" i="1"/>
  <c r="E179" i="1"/>
  <c r="E170" i="1"/>
  <c r="E164" i="1"/>
  <c r="E162" i="1"/>
  <c r="E98" i="1"/>
  <c r="E99" i="1" s="1"/>
  <c r="E89" i="1"/>
  <c r="F80" i="1"/>
  <c r="E77" i="1"/>
  <c r="E73" i="1"/>
  <c r="F322" i="1" l="1"/>
  <c r="E322" i="1"/>
  <c r="F323" i="1"/>
  <c r="E323" i="1"/>
  <c r="E107" i="1"/>
  <c r="E232" i="1"/>
  <c r="E347" i="1"/>
  <c r="E194" i="1"/>
  <c r="G194" i="1" s="1"/>
  <c r="E233" i="1"/>
  <c r="E338" i="1"/>
  <c r="G338" i="1" s="1"/>
  <c r="D348" i="1"/>
  <c r="G334" i="1"/>
  <c r="E341" i="1"/>
  <c r="G341" i="1" s="1"/>
  <c r="E345" i="1"/>
  <c r="G345" i="1" s="1"/>
  <c r="G343" i="1"/>
  <c r="E346" i="1"/>
  <c r="G193" i="1"/>
  <c r="E335" i="1"/>
  <c r="G335" i="1" s="1"/>
  <c r="G339" i="1"/>
  <c r="G337" i="1"/>
  <c r="F324" i="1" l="1"/>
  <c r="G323" i="1"/>
  <c r="E324" i="1"/>
  <c r="G322" i="1"/>
  <c r="E234" i="1"/>
  <c r="G156" i="1"/>
  <c r="E155" i="1"/>
  <c r="G155" i="1" s="1"/>
  <c r="E50" i="1"/>
  <c r="E48" i="1"/>
  <c r="E46" i="1"/>
  <c r="E43" i="1"/>
  <c r="E45" i="1" s="1"/>
  <c r="E28" i="1"/>
  <c r="E24" i="1"/>
  <c r="E22" i="1"/>
  <c r="E61" i="1" l="1"/>
  <c r="G61" i="1" s="1"/>
  <c r="E157" i="1"/>
  <c r="G157" i="1" s="1"/>
  <c r="G324" i="1"/>
  <c r="E348" i="1" l="1"/>
  <c r="F348" i="1"/>
  <c r="G347" i="1"/>
  <c r="G346" i="1"/>
  <c r="G348" i="1" l="1"/>
  <c r="F293" i="1"/>
  <c r="D293" i="1"/>
  <c r="D291" i="1"/>
  <c r="E283" i="1"/>
  <c r="F283" i="1"/>
  <c r="D283" i="1"/>
  <c r="E280" i="1"/>
  <c r="F280" i="1"/>
  <c r="D280" i="1"/>
  <c r="E231" i="1"/>
  <c r="F231" i="1"/>
  <c r="D231" i="1"/>
  <c r="E215" i="1"/>
  <c r="F215" i="1"/>
  <c r="D215" i="1"/>
  <c r="E212" i="1"/>
  <c r="F212" i="1"/>
  <c r="D212" i="1"/>
  <c r="F210" i="1"/>
  <c r="G210" i="1" s="1"/>
  <c r="D210" i="1"/>
  <c r="E208" i="1"/>
  <c r="F208" i="1"/>
  <c r="D208" i="1"/>
  <c r="E206" i="1"/>
  <c r="F206" i="1"/>
  <c r="D206" i="1"/>
  <c r="E204" i="1"/>
  <c r="F204" i="1"/>
  <c r="D204" i="1"/>
  <c r="E202" i="1"/>
  <c r="F202" i="1"/>
  <c r="D202" i="1"/>
  <c r="E199" i="1"/>
  <c r="F199" i="1"/>
  <c r="D199" i="1"/>
  <c r="D197" i="1"/>
  <c r="E192" i="1"/>
  <c r="F192" i="1"/>
  <c r="D192" i="1"/>
  <c r="E190" i="1"/>
  <c r="F190" i="1"/>
  <c r="D190" i="1"/>
  <c r="E180" i="1"/>
  <c r="F180" i="1"/>
  <c r="D180" i="1"/>
  <c r="E175" i="1"/>
  <c r="F175" i="1"/>
  <c r="D175" i="1"/>
  <c r="E173" i="1"/>
  <c r="F173" i="1"/>
  <c r="D173" i="1"/>
  <c r="E171" i="1"/>
  <c r="F171" i="1"/>
  <c r="D171" i="1"/>
  <c r="E169" i="1"/>
  <c r="D169" i="1"/>
  <c r="E167" i="1"/>
  <c r="F167" i="1"/>
  <c r="D167" i="1"/>
  <c r="E165" i="1"/>
  <c r="F165" i="1"/>
  <c r="D165" i="1"/>
  <c r="E163" i="1"/>
  <c r="F163" i="1"/>
  <c r="D163" i="1"/>
  <c r="G204" i="1" l="1"/>
  <c r="G212" i="1"/>
  <c r="G199" i="1"/>
  <c r="G202" i="1"/>
  <c r="G208" i="1"/>
  <c r="G231" i="1"/>
  <c r="G206" i="1"/>
  <c r="E151" i="1"/>
  <c r="F151" i="1"/>
  <c r="D151" i="1"/>
  <c r="E148" i="1"/>
  <c r="F148" i="1"/>
  <c r="D148" i="1"/>
  <c r="E145" i="1"/>
  <c r="F145" i="1"/>
  <c r="D145" i="1"/>
  <c r="E143" i="1"/>
  <c r="F143" i="1"/>
  <c r="D143" i="1"/>
  <c r="E104" i="1"/>
  <c r="F104" i="1"/>
  <c r="D104" i="1"/>
  <c r="D102" i="1"/>
  <c r="F99" i="1"/>
  <c r="E96" i="1"/>
  <c r="F96" i="1"/>
  <c r="D96" i="1"/>
  <c r="D94" i="1"/>
  <c r="E92" i="1"/>
  <c r="F92" i="1"/>
  <c r="D92" i="1"/>
  <c r="E90" i="1"/>
  <c r="F90" i="1"/>
  <c r="D90" i="1"/>
  <c r="E88" i="1"/>
  <c r="F88" i="1"/>
  <c r="D88" i="1"/>
  <c r="F86" i="1"/>
  <c r="D86" i="1"/>
  <c r="F84" i="1"/>
  <c r="D84" i="1"/>
  <c r="E82" i="1"/>
  <c r="F82" i="1"/>
  <c r="D82" i="1"/>
  <c r="E80" i="1"/>
  <c r="G80" i="1" s="1"/>
  <c r="D80" i="1"/>
  <c r="E78" i="1"/>
  <c r="F78" i="1"/>
  <c r="D78" i="1"/>
  <c r="E76" i="1"/>
  <c r="F76" i="1"/>
  <c r="D76" i="1"/>
  <c r="E74" i="1"/>
  <c r="F74" i="1"/>
  <c r="D74" i="1"/>
  <c r="E72" i="1"/>
  <c r="F72" i="1"/>
  <c r="D72" i="1"/>
  <c r="E70" i="1"/>
  <c r="F70" i="1"/>
  <c r="D70" i="1"/>
  <c r="E68" i="1"/>
  <c r="D68" i="1"/>
  <c r="F54" i="1"/>
  <c r="G54" i="1" s="1"/>
  <c r="D54" i="1"/>
  <c r="E51" i="1"/>
  <c r="F51" i="1"/>
  <c r="D51" i="1"/>
  <c r="E49" i="1"/>
  <c r="F49" i="1"/>
  <c r="D49" i="1"/>
  <c r="E47" i="1"/>
  <c r="F47" i="1"/>
  <c r="D47" i="1"/>
  <c r="F45" i="1"/>
  <c r="E42" i="1"/>
  <c r="F42" i="1"/>
  <c r="D42" i="1"/>
  <c r="G39" i="1"/>
  <c r="E40" i="1"/>
  <c r="F40" i="1"/>
  <c r="D40" i="1"/>
  <c r="E38" i="1"/>
  <c r="F38" i="1"/>
  <c r="D38" i="1"/>
  <c r="E36" i="1"/>
  <c r="F36" i="1"/>
  <c r="D36" i="1"/>
  <c r="E33" i="1"/>
  <c r="F33" i="1"/>
  <c r="D33" i="1"/>
  <c r="E29" i="1"/>
  <c r="F29" i="1"/>
  <c r="D29" i="1"/>
  <c r="E27" i="1"/>
  <c r="F27" i="1"/>
  <c r="D27" i="1"/>
  <c r="E25" i="1"/>
  <c r="F25" i="1"/>
  <c r="D25" i="1"/>
  <c r="E23" i="1"/>
  <c r="F23" i="1"/>
  <c r="D23" i="1"/>
  <c r="E21" i="1"/>
  <c r="F21" i="1"/>
  <c r="D21" i="1"/>
  <c r="E19" i="1"/>
  <c r="F19" i="1"/>
  <c r="D19" i="1"/>
  <c r="G82" i="1" l="1"/>
  <c r="G175" i="1"/>
  <c r="G312" i="1"/>
  <c r="F60" i="1" l="1"/>
  <c r="E60" i="1"/>
  <c r="G60" i="1" l="1"/>
  <c r="G143" i="1" l="1"/>
  <c r="E86" i="1" l="1"/>
  <c r="G86" i="1" s="1"/>
  <c r="E84" i="1"/>
  <c r="G84" i="1" s="1"/>
  <c r="G107" i="1" l="1"/>
  <c r="E62" i="1" l="1"/>
  <c r="F62" i="1" l="1"/>
  <c r="G62" i="1" s="1"/>
  <c r="D295" i="1" l="1"/>
  <c r="E108" i="1" l="1"/>
  <c r="F108" i="1"/>
  <c r="D108" i="1"/>
  <c r="D109" i="1" s="1"/>
  <c r="F109" i="1" l="1"/>
  <c r="E109" i="1"/>
  <c r="G109" i="1" l="1"/>
  <c r="E313" i="1"/>
  <c r="F313" i="1"/>
  <c r="D313" i="1"/>
  <c r="E316" i="1"/>
  <c r="F316" i="1"/>
  <c r="D316" i="1"/>
  <c r="G315" i="1"/>
  <c r="D284" i="1"/>
  <c r="G313" i="1" l="1"/>
  <c r="D324" i="1"/>
  <c r="G316" i="1"/>
  <c r="G126" i="1" l="1"/>
  <c r="G142" i="1"/>
  <c r="D99" i="1"/>
  <c r="G98" i="1"/>
  <c r="D45" i="1"/>
  <c r="G18" i="1" l="1"/>
  <c r="G19" i="1"/>
  <c r="G20" i="1"/>
  <c r="G21" i="1"/>
  <c r="G22" i="1"/>
  <c r="G23" i="1"/>
  <c r="G24" i="1"/>
  <c r="G25" i="1"/>
  <c r="G26" i="1"/>
  <c r="G27" i="1"/>
  <c r="G28" i="1"/>
  <c r="G29" i="1"/>
  <c r="G33" i="1"/>
  <c r="G36" i="1"/>
  <c r="G40" i="1"/>
  <c r="G41" i="1"/>
  <c r="G42" i="1"/>
  <c r="G43" i="1"/>
  <c r="G44" i="1"/>
  <c r="G45" i="1"/>
  <c r="G46" i="1"/>
  <c r="G47" i="1"/>
  <c r="G48" i="1"/>
  <c r="G49" i="1"/>
  <c r="G50" i="1"/>
  <c r="G51" i="1"/>
  <c r="G147" i="1" l="1"/>
  <c r="G150" i="1"/>
  <c r="E349" i="1"/>
  <c r="F349" i="1"/>
  <c r="D350" i="1"/>
  <c r="D349" i="1"/>
  <c r="G174" i="1"/>
  <c r="G99" i="1"/>
  <c r="G97" i="1"/>
  <c r="G96" i="1"/>
  <c r="G180" i="1"/>
  <c r="G179" i="1"/>
  <c r="G215" i="1"/>
  <c r="D285" i="1"/>
  <c r="G95" i="1"/>
  <c r="G214" i="1"/>
  <c r="G172" i="1"/>
  <c r="G104" i="1"/>
  <c r="G90" i="1"/>
  <c r="E285" i="1"/>
  <c r="G279" i="1"/>
  <c r="G166" i="1"/>
  <c r="G168" i="1"/>
  <c r="G188" i="1"/>
  <c r="G162" i="1"/>
  <c r="G103" i="1"/>
  <c r="G89" i="1"/>
  <c r="G87" i="1"/>
  <c r="G73" i="1"/>
  <c r="G69" i="1"/>
  <c r="G71" i="1"/>
  <c r="G191" i="1"/>
  <c r="G170" i="1"/>
  <c r="G164" i="1"/>
  <c r="G77" i="1"/>
  <c r="G75" i="1"/>
  <c r="G349" i="1" l="1"/>
  <c r="G285" i="1"/>
  <c r="G151" i="1"/>
  <c r="G148" i="1"/>
  <c r="D234" i="1"/>
  <c r="G76" i="1"/>
  <c r="G88" i="1"/>
  <c r="G232" i="1"/>
  <c r="G72" i="1"/>
  <c r="G163" i="1"/>
  <c r="G192" i="1"/>
  <c r="G108" i="1"/>
  <c r="G190" i="1"/>
  <c r="G171" i="1"/>
  <c r="G78" i="1"/>
  <c r="G169" i="1"/>
  <c r="G165" i="1"/>
  <c r="D62" i="1"/>
  <c r="G233" i="1"/>
  <c r="G70" i="1"/>
  <c r="G68" i="1"/>
  <c r="G280" i="1"/>
  <c r="G74" i="1"/>
  <c r="G167" i="1"/>
  <c r="G173" i="1"/>
  <c r="G284" i="1"/>
  <c r="D351" i="1" l="1"/>
  <c r="G234" i="1"/>
  <c r="F294" i="1"/>
  <c r="F350" i="1" l="1"/>
  <c r="F351" i="1" s="1"/>
  <c r="F295" i="1"/>
  <c r="G291" i="1"/>
  <c r="E294" i="1"/>
  <c r="E350" i="1" s="1"/>
  <c r="G294" i="1" l="1"/>
  <c r="E295" i="1"/>
  <c r="G295" i="1" s="1"/>
  <c r="G350" i="1"/>
  <c r="E351" i="1"/>
  <c r="G351" i="1" s="1"/>
</calcChain>
</file>

<file path=xl/sharedStrings.xml><?xml version="1.0" encoding="utf-8"?>
<sst xmlns="http://schemas.openxmlformats.org/spreadsheetml/2006/main" count="870" uniqueCount="469">
  <si>
    <t>Наименование отчитывающейся организации</t>
  </si>
  <si>
    <t xml:space="preserve">   </t>
  </si>
  <si>
    <t>план</t>
  </si>
  <si>
    <t>факт</t>
  </si>
  <si>
    <t xml:space="preserve"> N п/п</t>
  </si>
  <si>
    <t xml:space="preserve">14. </t>
  </si>
  <si>
    <t>12.</t>
  </si>
  <si>
    <t xml:space="preserve">8.     </t>
  </si>
  <si>
    <t xml:space="preserve">3.     </t>
  </si>
  <si>
    <t xml:space="preserve">2.    </t>
  </si>
  <si>
    <t xml:space="preserve">1. </t>
  </si>
  <si>
    <t xml:space="preserve">4.   </t>
  </si>
  <si>
    <t>5.</t>
  </si>
  <si>
    <t xml:space="preserve">6.  </t>
  </si>
  <si>
    <t>13.</t>
  </si>
  <si>
    <t>7.</t>
  </si>
  <si>
    <t>Министерство труда, занятости и социальной защиты Республики Татарстан</t>
  </si>
  <si>
    <t>Наименование государственной программы,  период реализации</t>
  </si>
  <si>
    <t>Наименование   нормативного   правового акта об утверждении государственной программы</t>
  </si>
  <si>
    <t>Наименование индикатора, единица измерения</t>
  </si>
  <si>
    <t>Наименование подпрограммы (раздела, мероприятия)</t>
  </si>
  <si>
    <t>Источник финансирования (в том числе бюджет Российской Федерации, бюджет Республики Татарстан, местный бюджет, внебюджетные источники)</t>
  </si>
  <si>
    <t>Плановые объемы финансирования на отчетный год &lt;*&gt;, тыс. рублей</t>
  </si>
  <si>
    <t>Объемы финансирования на отчетный год, в соответствии с лимитами бюджетных обязательств и средствами из внебюджетных источников &lt;**&gt;, тыс. рублей</t>
  </si>
  <si>
    <t>Процент исполнения</t>
  </si>
  <si>
    <t>Исполнено с начала года &lt;***&gt;, тыс. рублей</t>
  </si>
  <si>
    <t>1</t>
  </si>
  <si>
    <t>Цель государственной программы - Создание эффективной адресной системы социальной поддержки и предоставление социальных услуг, а также повышение качества жизни отдельных категорий граждан</t>
  </si>
  <si>
    <t>1.1</t>
  </si>
  <si>
    <t>1.1.1</t>
  </si>
  <si>
    <t>1.1.1.1</t>
  </si>
  <si>
    <t>Цель подпрограммы - Повышение качества жизни и обеспечение прав на меры социальной поддержки отдельных категорий граждан Республики Татарстан</t>
  </si>
  <si>
    <t>1.1.1.1.1</t>
  </si>
  <si>
    <t xml:space="preserve">Задача подпрограммы - Предоставление мер социальной поддержки отдельным категориям граждан, установленных федеральным  и республиканским законодательствами.
</t>
  </si>
  <si>
    <t>1.1.1.1.1.1</t>
  </si>
  <si>
    <t>Предоставление единовременного пособия и ежемесячных денежных компенсаций гражданам при возникновении поствакцинальных осложнений</t>
  </si>
  <si>
    <t>бюджет Российской Федерации</t>
  </si>
  <si>
    <t>Всего</t>
  </si>
  <si>
    <t>1.1.1.1.1.2</t>
  </si>
  <si>
    <t>Предоставление инвалидам компенсаций страховых премий по договорам обязательного страхования гражданской ответственyости владельцев транспортных средств</t>
  </si>
  <si>
    <t>1.1.1.1.1.3</t>
  </si>
  <si>
    <t>Предоставление субсидий-льгот на оплату жилищно-коммунальных услуг отдельным категориям граждан</t>
  </si>
  <si>
    <t>1.1.1.1.1.4</t>
  </si>
  <si>
    <t>Предоставление компенсаций расходов по проезду на транспорте к месту прохождения амбулаторного гемодиализа и обратно к месту жительства лицам, страдающим хронической почечной недостаточностью</t>
  </si>
  <si>
    <t>бюджет Республики Татарстан</t>
  </si>
  <si>
    <t>1.1.1.1.1.5</t>
  </si>
  <si>
    <t xml:space="preserve">Предоставление субсидий-льгот на оплату жилого помещения и коммунальных услуг отдельным категориям граждан, работающим и проживающим в сельской местности, рабочих поселках (поселках городского типа) </t>
  </si>
  <si>
    <t>1.1.1.1.1.6</t>
  </si>
  <si>
    <t>Предоставление ежемесячной денежной выплаты детям-инвалидам, нуждающимся в постоянном постороннем уходе</t>
  </si>
  <si>
    <t>1.1.1.1.1.7</t>
  </si>
  <si>
    <t>Оказание государственной социальной помощи отдельным категориям населения</t>
  </si>
  <si>
    <t>1.1.1.1.1.8</t>
  </si>
  <si>
    <t>1.1.1.1.1.9</t>
  </si>
  <si>
    <t>Проведение организационных и социально значимых мероприятий</t>
  </si>
  <si>
    <t>1.1.1.1.1.10</t>
  </si>
  <si>
    <t>Обеспечение жильем отдельных категорий граждан, установленных федеральными законами «О ветеранах» и «О социальной защите инвалидов в Российской Федерации»</t>
  </si>
  <si>
    <t>1.1.1.1.1.11</t>
  </si>
  <si>
    <t xml:space="preserve">Обеспечение жильем отдельных категорий граждан, установленных статьей 8.2 Закона Республики Татарстан от 8 декабря 2004 года N 63-ЗРТ "Об адресной социальной поддержке населения в Республике Татарстан"
</t>
  </si>
  <si>
    <t>1.1.1.1.1.12</t>
  </si>
  <si>
    <t>Предоставление социального пособия на погребение и возмещение расходов по гарантированному перечню услуг по погребению</t>
  </si>
  <si>
    <t>1.1.1.1.1.13</t>
  </si>
  <si>
    <t>Предоставление ежегодной  денежной  выплаты лицам, награжденным знаками «Почетный донор СССР», «Почетный донор России»</t>
  </si>
  <si>
    <t>1.1.1.1.1.14</t>
  </si>
  <si>
    <t>Обеспечение перевозки несовершеннолетних, самовольно ушедших из семей, детских домов, школ-интернатов, специальных учебно-воспитательных и иных детских учреждений</t>
  </si>
  <si>
    <t>1.1.1.1.1.15</t>
  </si>
  <si>
    <t>Предоставление компенсаций расходов по проезду на транспорте к месту лечения в государственные учреждения здравоохранения Республики Татарстан, оказывающие специализированную онкологическую помощь, и обратно к месту жительства лицам, страдающим онкологическими заболеваниями</t>
  </si>
  <si>
    <t>Выплата государственных пособий гражданам, не подлежащим обязательному социальному страхованию, на случай временной нетрудоспособности и в связи с материнством</t>
  </si>
  <si>
    <t>1.1.1.1.1.17</t>
  </si>
  <si>
    <t>Предоставление отдельных мер социальной поддержки граждан, подвергшихся воздействию радиации</t>
  </si>
  <si>
    <t>да</t>
  </si>
  <si>
    <t>1.1.1.1.2</t>
  </si>
  <si>
    <t>1.1.1.1.2.1</t>
  </si>
  <si>
    <t>Обеспечение питанием обучающихся в профессиональных образовательных организациях</t>
  </si>
  <si>
    <t>Итого по подпрограмме «Социальные выплаты»на 2014 – 2020 годы</t>
  </si>
  <si>
    <t>1.2</t>
  </si>
  <si>
    <t>Задача государственной программы - Обеспечение социальной поддержки гражданам пожилого возраста</t>
  </si>
  <si>
    <t>1.2.1</t>
  </si>
  <si>
    <t>1.2.1.1</t>
  </si>
  <si>
    <t>Цель подпрограммы - Обеспечение социальной поддержки гражданам пожилого возраста</t>
  </si>
  <si>
    <t>1.2.1.1.1</t>
  </si>
  <si>
    <t>Задача подпрограммы - Реализация мер по укреплению социальной защищенности граждан пожилого возраста</t>
  </si>
  <si>
    <t>1.2.1.1.1.1</t>
  </si>
  <si>
    <t>Предоставление мер социальной поддержки одиноким пенсионерам</t>
  </si>
  <si>
    <t>1.2.1.1.1.2</t>
  </si>
  <si>
    <t>Предоставление мер социальной поддержки ветеранам труда</t>
  </si>
  <si>
    <t>1.2.1.1.1.3</t>
  </si>
  <si>
    <t>Предоставление мер социальной поддержки труженикам тыла</t>
  </si>
  <si>
    <t>1.2.1.1.1.4</t>
  </si>
  <si>
    <t>Предоставление мер социальной поддержки реабилитированным лицам и лицам, признанным пострадавшими от политических репрессий</t>
  </si>
  <si>
    <t>1.2.1.1.1.5</t>
  </si>
  <si>
    <t>Предоставление мер социальной поддержки пенсионерам</t>
  </si>
  <si>
    <t>1.2.1.1.1.6</t>
  </si>
  <si>
    <t>Предоставление мер социальной поддержки ветеранам труда (в части расходов на зубо- и слухо-протезирование)</t>
  </si>
  <si>
    <t>1.2.1.1.1.7</t>
  </si>
  <si>
    <t>Предоставление мер социальной поддержки лицам,  награжденным государственными наградами Республики Татарстан</t>
  </si>
  <si>
    <t>1.2.1.1.1.8</t>
  </si>
  <si>
    <t xml:space="preserve">Предоставление мер социальной поддержки труженикам тыла (в части расходов на зубо- и слухопротезирование)
</t>
  </si>
  <si>
    <t>1.2.1.1.1.9</t>
  </si>
  <si>
    <t>Предоставление мер социальной поддержки реабилитированным лицам и лицам, признанным пострадавшими от политических репрессий (в части расходов на зубо- и слухо-протезирование)</t>
  </si>
  <si>
    <t>1.2.1.1.1.10</t>
  </si>
  <si>
    <t>Предоставление мер социальной поддержки  лицам, награжденным государственными наградами Республики Татарстан (в части расходов на зубо- и слухо-протезирование)</t>
  </si>
  <si>
    <t>1.2.1.1.1.11</t>
  </si>
  <si>
    <t>1.2.1.1.1.12</t>
  </si>
  <si>
    <t>Выплата доплат к государственной пенсии гражданам, имеющим особые заслуги перед Республикой Татарстан</t>
  </si>
  <si>
    <t>1.2.1.1.1.13</t>
  </si>
  <si>
    <t>Выплата единовременного поощрения в связи с выходом государственного служащего на государственную пенсию за выслугу лет</t>
  </si>
  <si>
    <t>1.2.1.1.1.14</t>
  </si>
  <si>
    <t>Выплата ежемесячного пожизненного содержания, выходного пособия, а также предоставление иных мер материального и социального обеспечения судьям Конституционного суда Республики Татарстан</t>
  </si>
  <si>
    <t>1.2.1.1.2</t>
  </si>
  <si>
    <t>Задача подпрограммы - Усиление адресности предоставления мер социальной поддержки гражданам пожилого возраста</t>
  </si>
  <si>
    <t>1.2.1.1.2.1</t>
  </si>
  <si>
    <t>Предоставление бесплатной юридической помощи</t>
  </si>
  <si>
    <t>1.2.1.1.2.2</t>
  </si>
  <si>
    <t>Иные бюджетные ассигнования (оплата судебных решений)</t>
  </si>
  <si>
    <t>Итого по подпрограмме "Повышение качества жизни граждан пожилого возраста» на 2014 – 2020 годы</t>
  </si>
  <si>
    <t>1.3</t>
  </si>
  <si>
    <t>Задача государственной программы - Повышение эффективности и качества социального обслуживания населения Республики Татарстан</t>
  </si>
  <si>
    <t>1.3.1</t>
  </si>
  <si>
    <t>1.3.1.1</t>
  </si>
  <si>
    <t>Цель подпрограммы - Повышение эффективности и качества социального обслуживания населения Республики Татарстан</t>
  </si>
  <si>
    <t>1.3.1.1.1</t>
  </si>
  <si>
    <t>Задача подпрограммы - Обеспечение повышения уровня и качества предоставления гражданам государственных социальных услуг</t>
  </si>
  <si>
    <t>1.3.1.1.1.1</t>
  </si>
  <si>
    <t>1.3.1.1.2</t>
  </si>
  <si>
    <t>1.3.1.1.2.1</t>
  </si>
  <si>
    <t>Предоставление социальных услуг негосударственными организациями</t>
  </si>
  <si>
    <t>1.3.1.1.3</t>
  </si>
  <si>
    <t>1.3.1.1.3.1</t>
  </si>
  <si>
    <t>1.3.1.1.3.2</t>
  </si>
  <si>
    <t xml:space="preserve">Предоставление дополнительных мер государственной поддержки педагогическим работникам - молодым специалистам государственных организаций социального обслуживания Республики Татарстан
</t>
  </si>
  <si>
    <t>1.3.1.1.4</t>
  </si>
  <si>
    <t>Задача подпрограммы - Укрепление материально-технической базы государственных учреждений социального обслуживания населения</t>
  </si>
  <si>
    <t>1.3.1.1.4.1</t>
  </si>
  <si>
    <t>1.4</t>
  </si>
  <si>
    <t>Задача государственной программы - Поддержка, укрепление и защита семьи и ценностей семейной жизни, повышение качества жизни семей</t>
  </si>
  <si>
    <t>1.4.1</t>
  </si>
  <si>
    <t>1.4.1.1</t>
  </si>
  <si>
    <t>Цель подпрограммы - Поддержка, укрепление и защита семьи и ценностей семейной жизни, повышение качества жизни семей</t>
  </si>
  <si>
    <t>1.4.1.1.1</t>
  </si>
  <si>
    <t>Задача подпрограммы - Развитие системы мер социальной поддержки семей</t>
  </si>
  <si>
    <t>1.4.1.1.1.1</t>
  </si>
  <si>
    <t>Предоставление единовременного пособия беременной жене военнослужащего, проходящего военную службу по призыву, а также ежемесячного пособия на  детей военнослужащих, проходящих военную службу по призыву</t>
  </si>
  <si>
    <t>1.4.1.1.1.2</t>
  </si>
  <si>
    <t>Предоставление субсидий-льгот на оплату жилья и коммунальных услуг многодетным семьям</t>
  </si>
  <si>
    <t>1.4.1.1.1.3</t>
  </si>
  <si>
    <t>Предоставление гражданам субсидий на оплату жилого помещения и коммунальных услуг</t>
  </si>
  <si>
    <t>1.4.1.1.1.4</t>
  </si>
  <si>
    <t>Предоставление ежемесячного пособия на ребенка</t>
  </si>
  <si>
    <t>1.4.1.1.1.5</t>
  </si>
  <si>
    <t>Предоставление пособий семьям, воспитывающим трех и более одновременно рожденных детей</t>
  </si>
  <si>
    <t>1.4.1.1.1.6</t>
  </si>
  <si>
    <t>Предоставление компенсации части родительской платы за присмотр и уход за ребенком в дошкольных образовательных организациях</t>
  </si>
  <si>
    <t>1.4.1.1.1.7</t>
  </si>
  <si>
    <t xml:space="preserve">Предоставление социальных выплат детям-сиротам, детям, оставшимся без попечения родителей, обучающимся в государственных профессиональных образовательных организациях и образовательных организациях высшего образования: единовременного пособия на обеспечение одеждой, обувью, мягким инвентарем и оборудованием при выпуске из государственных профессиональных образовательных организаций и образовательных организаций высшего образования; единовременного пособия при выпуске из государственных профессиональных образовательных организаций и образовательных организаций высшего образования;
ежегодного пособия на приобретение одежды,обуви, мягкого инвентаря;
ежегодного пособия на приобретение учебной литературы и письменных принадлежностей;
ежемесячного пособия на питание;
ежемесячной стипендии детям-сиротам и детям –инвалидам; ежемесячной субсидии на проезд детям-сиротам, детям, оставшимся без попечения родителей
</t>
  </si>
  <si>
    <t>1.4.1.1.2</t>
  </si>
  <si>
    <t>Задача подпрограммы - Создание условий для организации обеспечения детей первых трех лет жизни специальными продуктами детского питания по рецептам врачей</t>
  </si>
  <si>
    <t>1.4.1.1.2.1</t>
  </si>
  <si>
    <t>Безвозмездное обеспечение детей первых трех лет жизни, находящихся на искусственном и смешанном вскармливании, из семей со среднедушевым доходом, не превышающим величину прожиточного минимума на душу населения, установленного на территории Республики Татарстан,  и детей, имеющих хронические заболевания, специальными продуктами детского питания</t>
  </si>
  <si>
    <t>1.4.1.1.2.2</t>
  </si>
  <si>
    <t>Возмещение недополученных доходов сельскохозяйственным товаропроизводителям, поставляющим молоко для производства детского питания</t>
  </si>
  <si>
    <t>1.4.1.1.3</t>
  </si>
  <si>
    <t>Задача подпрограммы - Создание благоприятных условий для устройства детей-сирот и детей, оставшихся без попечения родителей, на воспитание в семью</t>
  </si>
  <si>
    <t>1.4.1.1.3.1</t>
  </si>
  <si>
    <t>Выплата единовременного пособия при всех формах устройства детей, лишенных родительского попечения, в семью</t>
  </si>
  <si>
    <t>1.4.1.1.3.2</t>
  </si>
  <si>
    <t>Выплата приемной семье на содержание подопечных детей (вознаграждение приемного родителя)</t>
  </si>
  <si>
    <t>1.4.1.1.3.3</t>
  </si>
  <si>
    <t>Выплаты приемной семье на содержание подопечных детей</t>
  </si>
  <si>
    <t>1.4.1.1.3.4</t>
  </si>
  <si>
    <t>Выплаты семьям опекунов на содержание подопечных детей</t>
  </si>
  <si>
    <t>1.4.1.1.3.5</t>
  </si>
  <si>
    <t>Подготовка лиц, желающих принять на воспитание в свою семью ребенка, оставшегося без попечения родителей</t>
  </si>
  <si>
    <t>1.4.1.1.3.6</t>
  </si>
  <si>
    <t>Реализация государственных полномочий по организации и осуществлению деятельности по опеке и попечительству</t>
  </si>
  <si>
    <t>1.4.1.1.4</t>
  </si>
  <si>
    <t>Задача подпрограммы - Повышение ценности и общественного престижа семейного образа жизни, пропаганда ответственного отцовства и материнства</t>
  </si>
  <si>
    <t>1.4.1.1.4.1</t>
  </si>
  <si>
    <t>Предоставление единовременного вознаграждения матерям, награжденным медалью «Ана-даны –Материнская слава», родителям (усыновителям),  награжденным  орденом «Родительская Слава»</t>
  </si>
  <si>
    <t>1.4.1.1.4.2</t>
  </si>
  <si>
    <t>1.4.1.1.4.3</t>
  </si>
  <si>
    <t>Ежегодное вручение медали «За любовь и верность» заслуженным семьям Татарстана</t>
  </si>
  <si>
    <t>1.4.1.1.5</t>
  </si>
  <si>
    <t>Задача подпрограммы - Профилактика семейного неблагополучия, детской безнадзорности и беспризорности</t>
  </si>
  <si>
    <t>1.4.1.1.5.1</t>
  </si>
  <si>
    <t>Ознакомление населения с перечнем гарантированных государством социальных услуг семье и детям, находящимся в трудной жизненной ситуации, в средствах массовой информации, информационных стендах учреждений, через рекламную полиграфическую продукцию</t>
  </si>
  <si>
    <t>1.4.1.1.5.2</t>
  </si>
  <si>
    <t>1.4.1.1.5.3</t>
  </si>
  <si>
    <t>Реализация технологии индивидуальной реабилитационной работы с несовершеннолетними, находящимися в социально опасном положении, и их семьями «Межведомственное социальное патронирование»</t>
  </si>
  <si>
    <t>1.7</t>
  </si>
  <si>
    <t>Задача государственной программы - Обеспечение рационального использования топливно-энергетических ресурсов за счет реализации энергосберегающих мероприятий, повышения энергетической эффективности, оптимизации потребления топливно-энергетических ресурсов и снижения расходов на потребляемые энергоресурсы на основе создания организационных, экономических, научно-технических и других условий, обеспечивающих высокоэффективное использование энергоресурсов</t>
  </si>
  <si>
    <t>1.7.1</t>
  </si>
  <si>
    <t>1.7.1.1</t>
  </si>
  <si>
    <t>Цель подпрограммы - Обеспечение рационального использования топливно-энергетических ресурсов за счет реализации энергосберегающих мероприятий, повышения энергетической эффективности, оптимизации потребления топливно-энергетических ресурсов и снижения расходов на потребляемые энергоресурсы на основе создания организационных, экономических, научно-технических и других условий, обеспечивающих высокоэффективное использование энергоресурсов</t>
  </si>
  <si>
    <t>1.7.1.1.1</t>
  </si>
  <si>
    <t>1.7.1.1.1.1</t>
  </si>
  <si>
    <t xml:space="preserve">Проведение мероприятий методического, просветительского и разъяснительного характера
</t>
  </si>
  <si>
    <t xml:space="preserve">Задача подпрограммы - Модернизирование системы освещения
</t>
  </si>
  <si>
    <t>1.7.1.1.4.1</t>
  </si>
  <si>
    <t>Задача государственной программы - Создание комфортных и безопасных условий жизнедеятельности граждан в учреждениях социального обслуживания Республики Татарстан</t>
  </si>
  <si>
    <t>1.8.1.1</t>
  </si>
  <si>
    <t>Цель подпрограммы - Создание комфортных и безопасных условий жизнедеятельности граждан в учреждениях социального обслуживания Республики Татарстан</t>
  </si>
  <si>
    <t>1.8.1.1.1</t>
  </si>
  <si>
    <t>Задача подпрограммы - Обеспечение повышения уровня и качества капитального ремонта и соблюдение в учреждениях социального обслуживания санитарно-эпидемиологических норм и требований противопожарной безопасности</t>
  </si>
  <si>
    <t>1.8.1.1.1.1</t>
  </si>
  <si>
    <t>1.8.1.1.1.2</t>
  </si>
  <si>
    <t xml:space="preserve">Мероприятия по модернизации, строительству и капитальному ремонту объектов социального обслуживания в рамках реализации разработанной некоммерческой организацией «Инвестиционно-венчурный фонд Республики Татарстан» Концепции развития социальных отраслей и общественной инфраструктуры Республики Татарстан на 2016 - 2020 годы
</t>
  </si>
  <si>
    <t>Итого по подпрограмме Бюджетные инвестиции и капитальный ремонт социальной и инженерной инфраструктуры в рамках Государственной программы "Социальная поддержка граждан Республики Татарстан" на 2014 - 2020 годы</t>
  </si>
  <si>
    <t>Итого по программе «Социальная поддержка граждан Республики Татарстан» на 2014 – 2020 годы</t>
  </si>
  <si>
    <r>
      <t xml:space="preserve">Оказание государственной социальной помощи отдельным категориям населения   </t>
    </r>
    <r>
      <rPr>
        <sz val="9"/>
        <color indexed="10"/>
        <rFont val="Arial"/>
        <family val="2"/>
        <charset val="204"/>
      </rPr>
      <t/>
    </r>
  </si>
  <si>
    <t xml:space="preserve">Выплата пенсий за выслугу лет государственным гражданским служащим Республики Татарстан, муниципальным служащим и доплат к пенсии за выслугу лет лицам, замещавшим государственную (муниципальную) должность Республики Татарстан                                          </t>
  </si>
  <si>
    <t xml:space="preserve">Выплата доплат к государственной пенсии гражданам, имеющим особые заслуги перед Республикой Татарстан       </t>
  </si>
  <si>
    <t xml:space="preserve">Выплата ежемесячного пожизненного содержания, выходного пособия, а также предоставление иных мер материального и социального обеспечения судьям Конституционного суда Республики Татарстан         </t>
  </si>
  <si>
    <t xml:space="preserve">Возмещение недополученных доходов сельскохозяйственным товаропроизводителям, поставляющим молоко для производства детского питания    </t>
  </si>
  <si>
    <t xml:space="preserve">Выплата единовременного пособия при всех формах устройства детей, лишенных родительского попечения, в семью     </t>
  </si>
  <si>
    <t xml:space="preserve">Выплата приемной семье на содержание подопечных детей (вознаграждение приемного родителя)      </t>
  </si>
  <si>
    <r>
      <t xml:space="preserve">Выплаты приемной семье на содержание подопечных детей    </t>
    </r>
    <r>
      <rPr>
        <sz val="12"/>
        <color indexed="10"/>
        <rFont val="Arial"/>
        <family val="2"/>
        <charset val="204"/>
      </rPr>
      <t/>
    </r>
  </si>
  <si>
    <t xml:space="preserve">Выплаты семьям опекунов на содержание подопечных детей      </t>
  </si>
  <si>
    <t xml:space="preserve">Подготовка лиц, желающих принять на воспитание в свою семью ребенка, оставшегося без попечения родителей    </t>
  </si>
  <si>
    <t xml:space="preserve">Реализация государственных полномочий по организации и осуществлению деятельности по опеке и попечительству    </t>
  </si>
  <si>
    <t xml:space="preserve">Модернизация системы освещения учреждений социальной сферы                                  
</t>
  </si>
  <si>
    <t>Компенсация расходов на уплату взноса на капитальный ремонт жилого помещения одиноко проживающим неработающим собственникам жилых помещений, достигшим возраста семидесяти и восьмидесяти лет</t>
  </si>
  <si>
    <t xml:space="preserve">Капитальные вложения в объекты государственной (муниципальной) собственности
</t>
  </si>
  <si>
    <t>Предоставление выплат инвалидам компенсаций страховых премий по договорам обязательного страхования гражданской ответственности владельцев транспортных средств</t>
  </si>
  <si>
    <t>Проведение организационных и социально значимых мероприятий, в т.ч. проведение конкурсов, направленных на повышение качества предоставляемых услуг получателям социальных услуг в учреждениях социального обслуживания</t>
  </si>
  <si>
    <t>Задача подпрограммы - Развитие негосударственного сектора в сфере социального обслуживания населения</t>
  </si>
  <si>
    <t>Внедрение сенсорных смесителей, нажимных кранов в учреждения социальной сферы</t>
  </si>
  <si>
    <t>бюджет Российской Федераци</t>
  </si>
  <si>
    <t>всего</t>
  </si>
  <si>
    <t xml:space="preserve">бюджет Республики Татарстан </t>
  </si>
  <si>
    <t xml:space="preserve">Предоставление средств государственным учреждениям социального обслуживания на совершенствование материально-технической базы, в т.ч. проведение капитального ремонта
</t>
  </si>
  <si>
    <t>х</t>
  </si>
  <si>
    <t>примечание</t>
  </si>
  <si>
    <t>1.4.1.1.1.8</t>
  </si>
  <si>
    <t>1.4.1.1.1.9</t>
  </si>
  <si>
    <t>1.4.1.1.1.10</t>
  </si>
  <si>
    <t>1.4.1.1.1.11</t>
  </si>
  <si>
    <t>1.9.</t>
  </si>
  <si>
    <t>1.9.1.</t>
  </si>
  <si>
    <t>1.9.1.1</t>
  </si>
  <si>
    <t>Подпрограмма - «Энергосбережение и повышение энергетической эффективности»</t>
  </si>
  <si>
    <t>Итого по подпрограмме «Энергосбережение и повышение энергетической эффективности»</t>
  </si>
  <si>
    <t>Итого по подпрограмме «Формирование системы комплексной реабилитации и абалитации инвалидов, в том числе детей-инвалидов» на 2019-2020 годы</t>
  </si>
  <si>
    <r>
      <t>Предоставление бесплатной юридической помощи</t>
    </r>
    <r>
      <rPr>
        <b/>
        <sz val="12"/>
        <rFont val="Arial"/>
        <family val="2"/>
        <charset val="204"/>
      </rPr>
      <t xml:space="preserve">    </t>
    </r>
    <r>
      <rPr>
        <sz val="12"/>
        <rFont val="Arial"/>
        <family val="2"/>
        <charset val="204"/>
      </rPr>
      <t xml:space="preserve"> </t>
    </r>
  </si>
  <si>
    <t>ПКМ, ОБ УТВЕРЖДЕНИИ ГОСУДАРСТВЕННОЙ ПРОГРАММЫ
"СОЦИАЛЬНАЯ ПОДДЕРЖКА ГРАЖДАН РЕСПУБЛИКИ ТАТАРСТАН"
НА 2014 - 2025 ГОДЫ
 от 23.12.2013, № 1023</t>
  </si>
  <si>
    <t>Государственная программа, «Социальная поддержка граждан Республики Татарстан» на 2014 – 2025 годы»</t>
  </si>
  <si>
    <t>Отчет о реализации государственной программы «Социальная поддержка граждан Республики Татарстан» на 2014 – 2025 годы»</t>
  </si>
  <si>
    <t>Подпрограмма - «Социальные выплаты»на 2014 – 2025 годы</t>
  </si>
  <si>
    <t>Реализация проекта "Приемная семья для пожилого человека" (в рамках реализации федерального проекта "Старшее поколение")</t>
  </si>
  <si>
    <t>1.3.1.1.2.2</t>
  </si>
  <si>
    <t>Итого по программе «Социальная поддержка граждан Республики Татарстан» на 2014 – 2025 годы</t>
  </si>
  <si>
    <t>Итого по подпрограмме «Развитие социальной и инженерной инфраструктуры в рамках государственной программы «Социальная поддержка граждан Республики Татарстан» на 2014 - 2025 годы»</t>
  </si>
  <si>
    <t>Итого по подпрограмме «Улучшение социально-экономического положения семей» на 2015 - 2025 годы</t>
  </si>
  <si>
    <t>Итого по подпрограмме «Модернизация и развитие социального обслуживания населения Республики Татарстан»  на 2014 – 2025 годы</t>
  </si>
  <si>
    <t>Итого по подпрограмме «Повышение качества жизни граждан пожилого возраста» на 2014 – 2025 годы</t>
  </si>
  <si>
    <t>Итого по подпрограмме «Социальные выплаты» на 2014 – 2025 годы</t>
  </si>
  <si>
    <t>Подпрограмма - "Повышение качества жизни граждан пожилого возраста» на 2014 – 2025 годы</t>
  </si>
  <si>
    <t>Подпрограмма - «Модернизация и развитие социального обслуживания населения Республики Татарстан»  на 2014 – 2025 годы</t>
  </si>
  <si>
    <t xml:space="preserve">Подпрограмма - «Улучшение социально-экономического положения семей» на 2015 - 2025 годы
</t>
  </si>
  <si>
    <t xml:space="preserve">Подпрограмма - «Развитие социальной и инженерной инфраструктуры в рамках государственной программы "Социальная поддержка граждан Республики Татарстан» на 2014 - 2025 годы»
</t>
  </si>
  <si>
    <t>Подпрограмма - «Снижение доли населения с доходами ниже прожиточного минимума на 2020 – 2024 годы»</t>
  </si>
  <si>
    <t>Цель подпрограммы - Снижение в два раза уровня бедности в Республике Татарстан и повышение уровня жизни населения к 2024 году</t>
  </si>
  <si>
    <t>Задача подпрограммы - Повышение уровня и превышение темпов роста доходов граждан, в том числе средней заработной платы, над темпом роста инфляции</t>
  </si>
  <si>
    <t>Обеспечение увеличения минимальной заработной платы путем ежегодного заключения регионального соглашения о минимальной заработной плате</t>
  </si>
  <si>
    <t>Задача подпрограммы - Снижение расходной части бюджета граждан, в том числе путем развития социальной помощи нуждающимся гражданам</t>
  </si>
  <si>
    <t>Формирование и ведение реестра граждан с доходами ниже прожиточного минимума в разрезе муниципальных районов и городских округов</t>
  </si>
  <si>
    <t>Задача подпрограммы - Развитие системы социального контракта</t>
  </si>
  <si>
    <t>Выплата ежемесячного пособия гражданам, заключившим социальный контракт на оказание помощи в поиске работы и трудоустройстве</t>
  </si>
  <si>
    <t>Задача подпрограммы - Организация социальной адаптации малообеспеченных граждан</t>
  </si>
  <si>
    <t>Выплата ежемесячного социального пособия гражданам, заключившим социальный контракт на оказание помощи  на преодоление трудной жизненной ситуации</t>
  </si>
  <si>
    <t>1.9.1.1.1.1</t>
  </si>
  <si>
    <t>Предоставление ежемесячного пособия в размере разницы между прожиточным минимумом и среднедушевым доходом семьи, семьям с пятью и более детьми в возрасте до 18 лет, в которых хотя бы один из родителей является инвалидом и (или) хотя бы один из детей является ребенком-инвалидом</t>
  </si>
  <si>
    <t xml:space="preserve">Итого по подпрограмме «Снижение доли населения с доходами ниже прожиточного минимума на 2020 – 2024 годы» </t>
  </si>
  <si>
    <t>Обеспечение деятельности государственных организаций социального обслуживания населения</t>
  </si>
  <si>
    <t>Предоставление пособий семьям, воспитывающим трех и более одновременно рожденных детей (с 2019 года в рамках федерального проекта "Финансовая поддержка семей при рождении детей")</t>
  </si>
  <si>
    <t>Единовременная выплата женщинам, постоянно проживающим в сельской местности, при рождении ребенка (с 2019 года в рамках федерального проекта "Финансовая поддержка семей при рождении детей")</t>
  </si>
  <si>
    <t>Осуществление ежемесячной выплаты в связи с рождением (усыновлением) первого ребенка (с 2019 года в рамках федерального проекта "Финансовая поддержка семей при рождении детей")</t>
  </si>
  <si>
    <t>Предоставление компенсации части родительской платы за присмотр и уход за ребенком в дошкольных образовательных организациях (с 2019 года в рамках федерального проекта "Финансовая поддержка семей при рождении детей")</t>
  </si>
  <si>
    <t>Предоставление единовременного вознаграждения матерям, награжденным медалью «Ана-даны –Материнская слава», родителям (усыновителям),  награжденным  орденом «Родительская Слава» (с 2019 года в рамках федерального проекта "Финансовая поддержка семей при рождении детей")</t>
  </si>
  <si>
    <t>Предоставление
 дополнительной единовременной денежной выплаты в связи с усыновлением (удочерением) ребенка-инвалида</t>
  </si>
  <si>
    <t>1.2.1.1.1.15</t>
  </si>
  <si>
    <t>1.2.1.1.1.16</t>
  </si>
  <si>
    <t>1.4.1.1.1.12</t>
  </si>
  <si>
    <t>1.6</t>
  </si>
  <si>
    <t>1.6.1</t>
  </si>
  <si>
    <t>1.6.1.1</t>
  </si>
  <si>
    <t>1.6.1.1.1</t>
  </si>
  <si>
    <t>1.6.1.1.1.1</t>
  </si>
  <si>
    <t>1.6.1.1.3</t>
  </si>
  <si>
    <t>1.6.1.1.4</t>
  </si>
  <si>
    <t>1.6.1.1.4.1</t>
  </si>
  <si>
    <t>1.7.1.1.1.2</t>
  </si>
  <si>
    <t>1.8.</t>
  </si>
  <si>
    <t>1.8.1.</t>
  </si>
  <si>
    <t>1.8.1.1.3</t>
  </si>
  <si>
    <t>1.8.1.1.4</t>
  </si>
  <si>
    <t>1.9.1.1.1.</t>
  </si>
  <si>
    <t>1.9.1.1.2.</t>
  </si>
  <si>
    <t>1.9.1.1.3.</t>
  </si>
  <si>
    <t>1.9.1.1.3.1.</t>
  </si>
  <si>
    <t>1.9.1.1.3.2.</t>
  </si>
  <si>
    <t>1.9.1.1.4.</t>
  </si>
  <si>
    <t>1.9.1.1.4.1.</t>
  </si>
  <si>
    <t xml:space="preserve">Предоставление выплат на приобретение лекарственных средств семьям, имеющим детей в возрасте до 3-х лет </t>
  </si>
  <si>
    <t>1.4.1.1.1.13</t>
  </si>
  <si>
    <t>Предоставление ежемесячной денежной выплаты на ребенка от 3 до 7 лет включительно</t>
  </si>
  <si>
    <t>Проведение мероприятий, предусматривающих капитальное строительство, реконструкцию и капитальный ремонт организаций</t>
  </si>
  <si>
    <t xml:space="preserve">Задача государственной программы: Снижение в два раза уровня бедности в Республике Татарстан и повышение уровня жизни населения к 2024 году
</t>
  </si>
  <si>
    <t xml:space="preserve">Задача государственной программы - Повышение качества жизни и обеспечение прав на меры социальной поддержки отдельных категорий граждан Республики Татарстан
</t>
  </si>
  <si>
    <r>
      <t xml:space="preserve">Задача подпрограммы - Разработка и внедрение механизма стимулирования энергосбережения и повышения энергетической эффективности.
</t>
    </r>
    <r>
      <rPr>
        <sz val="11"/>
        <rFont val="Arial"/>
        <family val="2"/>
        <charset val="204"/>
      </rPr>
      <t xml:space="preserve">
</t>
    </r>
  </si>
  <si>
    <t xml:space="preserve"> Создание информационной системы долговременного ухода (в рамках реализации федерального проекта "Старшее поколение")</t>
  </si>
  <si>
    <t xml:space="preserve">Задача подпрограммы -  Совершенствование системы оплаты труда и повышение заработной платы работников отрасли
</t>
  </si>
  <si>
    <t>Задача подпрограммы - Формирование условий для повышения уровня профессионального развития и занятости включая сопровождаемое содействие занятости инвалидов, в том числе детей-инвалидов, в Республике Татарстан</t>
  </si>
  <si>
    <t>1.6.1.1.3.1</t>
  </si>
  <si>
    <t>Задача подпрограммы - Внедрение сенсорных смесителей, нажимных кранов</t>
  </si>
  <si>
    <t>1.8.1.1.2.</t>
  </si>
  <si>
    <t>1.8.1.1.3.1</t>
  </si>
  <si>
    <t>1.8.1.1.4.1</t>
  </si>
  <si>
    <t>1.8.1.1.4.2</t>
  </si>
  <si>
    <t>1.9.1.1.2.1</t>
  </si>
  <si>
    <t>1.9.1.1.3.3.</t>
  </si>
  <si>
    <t>Обеспечение жильем отдельных категорий граждан, установленных Федеральными законами «О ветеранах» и «О социальной защите инвалидов в Российской Федерации»</t>
  </si>
  <si>
    <t xml:space="preserve">Задача подпрограммы - Обеспечение питанием обучающихся по образовательным программам основного общего и среднего общего образования в государственных и муниципальных общеобразовательных организациях, а также обучающихся в государственных и муниципальных профессиональных образовательных организациях
</t>
  </si>
  <si>
    <t>Предоставление мер социальной поддержки ветеранам труда (в части расходов на зубопротезирование и слухопротезирование)</t>
  </si>
  <si>
    <t xml:space="preserve">Предоставление мер социальной поддержки труженикам тыла (в части расходов на зубопротезирование и слухопротезирование)
</t>
  </si>
  <si>
    <t>Предоставление мер социальной поддержки реабилитированным лицам и лицам, признанным пострадавшими от политических репрессий (в части расходов на зубопротезирование и слухопротезирование)</t>
  </si>
  <si>
    <t>Предоставление мер социальной поддержки  лицам, награжденным государственными наградами Республики Татарстан (в части расходов на зубопротезирование и слухопротезирование)</t>
  </si>
  <si>
    <t xml:space="preserve">Выплата единовременного поощрения в связи с выходом государственного гражданского служащего на государственную пенсию за выслугу лет    </t>
  </si>
  <si>
    <t>Предоставление государственных социальных услуг негосударственными организациями гражданам пожилого возраста и инвалидам (в рамках реализации федерального проекта "Старшее поколение")</t>
  </si>
  <si>
    <t xml:space="preserve">Безвозмездное обеспечение детей первых трех лет жизни, находящихся на искусственном и смешанном вскармливании, из семей со среднедушевым доходом, не превышающим величины прожиточного минимума на душу населения, установленного на территории Республики Татарстан,  и детей, имеющих хронические заболевания, специальными продуктами детского питания (с 2019 года в рамках федерального проекта "Финансовая поддержка семей при рождении детей") </t>
  </si>
  <si>
    <t>Торжественный прием от имени Президента Республики Татарстан Р.Н.Минниханова и его супруги Г.А.Миннихановой  в честь лучших семей Республики Татарстан</t>
  </si>
  <si>
    <t xml:space="preserve">Задача государственной программы - Повышение уровня обеспеченности инвалидов, в том числе детей-инвалидов, реабилитационными и абилитационными услугами, ранней помощью, а также уровня профессионального развития и занятости, включая содействие занятости, инвалидов, в том числе детей-инвалидов, развитие сопровождаемого проживания инвалидов в Республике Татарстан
</t>
  </si>
  <si>
    <t xml:space="preserve">Цель подпрограммы - Повышение уровня обеспеченности инвалидов, в том числе детей-инвалидов, реабилитационными и абилитационными услугами, ранней помощью, а также уровня профессионального развития и занятости, включая содействие занятости, инвалидов, в том числе детей-инвалидов, развитие сопровождаемого проживания инвалидов в Республике Татарстан
</t>
  </si>
  <si>
    <t xml:space="preserve">Задача подпрограммы - Определение потребности инвалидов, в том числе детей-инвалидов, в реабилитационных и абилитационных услугах, услугах ранней помощи, получении услуг в рамках сопровождаемого проживания в Республике Татарстан
</t>
  </si>
  <si>
    <t xml:space="preserve">Выплата единовременного и ежемесячного пособий гражданам, заключившим социальный контракт на оказание помощи по прохождению профессионального обучения и дополнительного профессионального образования
</t>
  </si>
  <si>
    <t xml:space="preserve">Выплата единовременного пособия гражданам, заключившим социальный контракт на оказание помощи по осуществлению индивидуальной предпринимательской деятельности, самозанятости
</t>
  </si>
  <si>
    <t>1.4.1.1.1.14</t>
  </si>
  <si>
    <t>≥5</t>
  </si>
  <si>
    <t xml:space="preserve">Обеспечения питанием обучающихся по образовательным программам основного общего и среднего общего образования в муниципальных общеобразовательных организациях  </t>
  </si>
  <si>
    <t xml:space="preserve"> «Создание системы долговременного ухода (в рамках реализации федерального проекта «Старшее поколение»)</t>
  </si>
  <si>
    <t xml:space="preserve">Мониторинг потребности инвалидов, в том числе детей-инвалидов, имеющих индивидуальные программы реабилитации или абилитации инвалида, ребенка-инвалида, в реабилитационных и абилитационных услугах: медицинской реабилитации или абилитации; мероприятий психолого-педагогической реабилитации или абилитации, мероприятий по общему и профессиональному образованию; социальной реабилитации или абилитации; профессиональной реабилитации или абилитации; физкультурно-оздоровительных мероприятий, занятий спортом
</t>
  </si>
  <si>
    <t xml:space="preserve">Мониторинг потребности в услугах ранней помощи детей целевой группы и их родителей
</t>
  </si>
  <si>
    <t xml:space="preserve">Организация сопровождаемого содействия занятости инвалидов путем предоставления субсидии на осуществление деятельности по сопровождаемому содействию занятости инвалидов организациям независимо от организационно-правовой формы и (или) индивидуальным предпринимателям; профессионального обучения и дополнительного профессионального образования, профессиональной ориентации (содействие в выборе сферы деятельности (профессии), социальной адаптации на рынке труда и психологической поддержки незанятых инвалидов (повышение мотивации к труду, снижение актуальности психологических проблем, препятствующих профессиональной и социальной самореализации)); предоставление субсидий на сохранение рабочих мест инвалидов на предприятиях, образованных общественными объединениями инвалидов, в том числе для инвалидов, нуждающихся в сопровождаемом содействии их занятости; компенсация расходов работодателей на создание специальных рабочих мест для инвалидов в рамках квоты, в том числе для инвалидов, нуждающихся в сопровождаемом содействии их занятости
</t>
  </si>
  <si>
    <t xml:space="preserve">Задача подпрограммы - Формирование условий для развития системы комплексной реабилитации и абилитации инвалидов, в том числе детей-инвалидов, а также ранней помощи, сопровождаемого проживания инвалидов в Республике Татарстан
</t>
  </si>
  <si>
    <t xml:space="preserve">Оснащение организаций, предоставляющих услуги реабилитации и абилитации инвалидам, в том числе детям-инвалидам, а также услуги ранней помощи, сопровождаемого проживания, реабилитационным и абилитационным оборудованием в целях обеспечения социальной реабилитации и абилитации инвалидов, в том числе детей-инвалидов
</t>
  </si>
  <si>
    <t>1.8.1.1.2.2.</t>
  </si>
  <si>
    <t xml:space="preserve">Организация обучения (профессиональная переподготовка, повышение квалификации) специалистов, предоставляющих услуги реабилитации и абилитации инвалидов, в том числе детей-инвалидов, ранней помощи, сопровождаемого проживания
</t>
  </si>
  <si>
    <t xml:space="preserve">Задача подпрограммы - Организация межведомственного взаимодействия при реализации программы комплексной реабилитации и абилитации инвалидов, в том числе детей-инвалидов, а также ранней помощи; повышение доступности и качества реабилитационных или абилитационных услуг
</t>
  </si>
  <si>
    <t xml:space="preserve">Техническая поддержка и доработка информационных систем, приобретение неисключительных прав на использование программного обеспечения и сертификатов активации сервиса технической поддержки программного обеспечения, администрирование средств защиты информации в целях обеспечения межведомственного взаимодействия в рамках реализации программы комплексной реабилитации и абилитации инвалида, в том числе ребенка-инвалида, а также оказания ранней помощи (создание, эксплуатация и развитие (доработка) единой информационной системы Республики Татарстан в целях формирования системы комплексной реабилитации инвалидов, в том числе детей-инвалидов, включая раннюю помощь и сопровождаемое проживание инвалидов)
</t>
  </si>
  <si>
    <t>Организация межведомственного взаимодействия при реализации программы комплексной реабилитации и абилитации инвалидов, в том числе детей-инвалидов, а также ранней помощи</t>
  </si>
  <si>
    <t>Мониторинг потребности в получении услуг в рамках сопровождаемого проживания</t>
  </si>
  <si>
    <t>1.1.1.1.2.2</t>
  </si>
  <si>
    <t>1.3.1.1.1.6</t>
  </si>
  <si>
    <t xml:space="preserve"> предыдущий год</t>
  </si>
  <si>
    <t>текущий год</t>
  </si>
  <si>
    <t>процент выполнения</t>
  </si>
  <si>
    <t>план на следующий год</t>
  </si>
  <si>
    <t>9.</t>
  </si>
  <si>
    <t>10.</t>
  </si>
  <si>
    <t xml:space="preserve">11. </t>
  </si>
  <si>
    <t>Значения индикатора</t>
  </si>
  <si>
    <t>1. Предоставление гражданам в полном объеме пособий и компенсаций при возникновении поствакцинальных осложнений, процентов</t>
  </si>
  <si>
    <t xml:space="preserve">2. Предоставление  в полном объеме инвалидам компенсаций страховых премий по договорам обязательного страхования гражданской ответственности владельцев транспортных средств, процентов                        </t>
  </si>
  <si>
    <t>3. Предоставление в полном объеме субсидий-льгот на оплату жилищно-коммунальных услуг гражданам, имеющим право, из числа обратившихся за их назначением, процентов</t>
  </si>
  <si>
    <t>4. Предоставление в полном объеме компенсаций расходов по проезду на транспорте к месту прохождения амбулаторного гемодиализа и обратно к месту жительства лицам, страдающим хронической почечной недостаточностью, процентов</t>
  </si>
  <si>
    <t>5. Предоставление в полном объеме субсидий-льгот на оплату жилья и коммунальных услуг отдельным категориям граждан, работающим и проживающим в сельской местности, поселках городского типа, процентов</t>
  </si>
  <si>
    <t>6. Предоставление ежемесячной денежной выплаты детям-инвалидам, нуждающимся в постоянном постороннем уходе, процентов</t>
  </si>
  <si>
    <t>21. Предоставление в полном объеме мер социальной поддержки отдельным категориям граждан, процентов</t>
  </si>
  <si>
    <t>22. Предоставление в полном объеме мер социальной поддержки отдельным категориям граждан, процентов</t>
  </si>
  <si>
    <t>23. Предоставление в полном объеме мер социальной поддержки отдельным категориям граждан, процентов</t>
  </si>
  <si>
    <t>24. Предоставление в полном объеме мер социальной поддержки отдельным категориям граждан, процентов</t>
  </si>
  <si>
    <t>25. Предоставление в полном объеме мер социальной поддержки отдельным категориям граждан, процентов</t>
  </si>
  <si>
    <t>27. Доля граждан, получивших услуги по зубопротезированию и (или) слухопротезированию, процентов</t>
  </si>
  <si>
    <t>28. Доля граждан, получивших услуги по зубопротезированию и (или) слухопротезированию, процентов</t>
  </si>
  <si>
    <t>29. Доля граждан, получивших услуги по зубопротезированию и (или) слухопротезированию, процентов</t>
  </si>
  <si>
    <t>Индикатор рассчитывается по итогам года</t>
  </si>
  <si>
    <t>Индикатор расчитывется по итогам года</t>
  </si>
  <si>
    <t>7. Обеспечение распределения по территориальным органам социальной защиты приобретенных путевок на санаторно-курортное лечение пенсионеров и работников бюджетных учреждений, процентов</t>
  </si>
  <si>
    <t>8. Доля получателей мер государственной социальной помощи на основе социального контракта, процентов</t>
  </si>
  <si>
    <t>9. Проведение запланированных организационных и социально значимых мероприятий в полном объеме, процентов</t>
  </si>
  <si>
    <t>10. Количество разработанных нормативно-пра-вовых актов Республики Татарстан по организа-ции проведения социально значимых мероприятий, единиц</t>
  </si>
  <si>
    <t>11. Количество информационных ресурсов, единиц</t>
  </si>
  <si>
    <t>12. Обеспечение финансирования представленных гражданами к оплате договоров на приобретение жилья в полном объеме, процентов</t>
  </si>
  <si>
    <t xml:space="preserve">13. Обеспечение финансирования представленных гражданами к оплате договоров на приобретение жилья в полном объеме, процентов  </t>
  </si>
  <si>
    <t>14. Предоставление социального пособия на погребение и возмещение расходов по гарантированному перечню услуг по погребению в полном объеме, процентов</t>
  </si>
  <si>
    <t>15. Предоставление ежегодной денежной выплаты лицам, награжденным знаками «Почетный донор СССР», «Почетный донор России» в полном объеме, процентов</t>
  </si>
  <si>
    <t>16. Предоставление компенсаций расходов по проезду на транспорте к месту лечения в государственные медицинские организации Республики Татарстан, оказывающие специализированную онкологическую помощь, и обратно к месту жительства лицам, страдающим онкологическими заболеваниями, в полном объеме, процентов</t>
  </si>
  <si>
    <t>17. Предоставление в полном объеме отдельных мер социальной поддержки граждан, подвергшихся воздействию радиации, процентов</t>
  </si>
  <si>
    <t>18. Предоставление в полном объеме питания обучающимся в профессиональных образовательных организациях, процентов</t>
  </si>
  <si>
    <t>19. Предоставление в полном объеме питания обучающимся по образовательным программам основного общего и среднего общего образования в муниципальных образовательных организациях, процентов</t>
  </si>
  <si>
    <t>20. Предоставление в полном объеме мер социальной поддержки отдельным категориям граждан, процентов</t>
  </si>
  <si>
    <t>26. Доля граждан, получивших услуги по зубопротезированию и (или) слухопротезированию, процентов</t>
  </si>
  <si>
    <t>30. Доля государственных гражданских (муниципальных) служащих, реализовавших право на получение пенсий за выслугу лет и доплат к пенсии, от числа имеющих право и заявившихся на получение, процентов</t>
  </si>
  <si>
    <t>31. Доля граждан, имеющих особые заслуги перед Республикой Татарстан, реализовавших право на получение доплат к государственной пенсии, от числа имеющих право и заявившихся на получение, процентов</t>
  </si>
  <si>
    <t xml:space="preserve">32. Доля государственных гражданских (муниципальных) служащих, получивших единовременное поощрение в связи с выходом на государственную пенсию за выслугу лет, реализовавших право на его получение, от числа имеющих право и заявившихся на получение, процентов    </t>
  </si>
  <si>
    <t>33. Доля граждан, получивших ежемесячное пожизненное содержание, выходное пособие, а также иные меры материального и социального обеспечения, от числа лиц, имеющих право на их получение, процентов</t>
  </si>
  <si>
    <t>34. Создание приемных семей для дееспособных граждан пожилого возраста, признанных нуждающимися в предоставлении социальных услуг в стационарной форме социального обслуживания, человек</t>
  </si>
  <si>
    <t>35. Предоставление компенсации расходов на уплату взноса на капитальный ремонт жилого помещения одиноко проживающим неработающим собственникам жилых помещений, достигшим возраста семидесяти и восьмидесяти лет, в полном объеме, процентов</t>
  </si>
  <si>
    <t>36. Доля граждан, реализовавших право на получение бесплатной юридической помощи, от числа имеющих право и заявившихся на ее получение, процентов</t>
  </si>
  <si>
    <t>37. Доля граждан, получивших социальные услуги в государственных организациях социального обслуживания, в общем числе граждан, имеющих право на получение социальных услуг и обратившихся за их получением в организации социального обслуживания, процентов, в том числе:</t>
  </si>
  <si>
    <t>38. в стационарных учреждениях социального обслуживания для граждан пожилого возраста и инвалидов общего типа, процентов</t>
  </si>
  <si>
    <t>39. в стационарных учреждениях социального обслуживания для детей, процентов</t>
  </si>
  <si>
    <t>40. в стационарных учреждениях социального обслуживания для инвалидов психоневрологического профиля, процентов</t>
  </si>
  <si>
    <t xml:space="preserve">41. в учреждениях социального обслуживания для инвалидов, детей-инвалидов, процентов                       </t>
  </si>
  <si>
    <t>42. в учреждениях социального обслуживания, предоставляющих социальные услуги в разных формах социального обслуживания (стационарной, полустационарной, на дому), процентов</t>
  </si>
  <si>
    <t>43. в учреждениях социального обслуживания для лиц без определенного места жительства и занятий, процентов</t>
  </si>
  <si>
    <t>44. Доля специалистов, прошедших повышение квалификации, от общего количества специалистов отрасли, направляемых на повышение квалификации, процентов</t>
  </si>
  <si>
    <t>45. Доля граждан, реализовавших свое право на получение мер социальной поддержки, от числа граждан, имеющих право и обратившихся за их получением, процентов</t>
  </si>
  <si>
    <t xml:space="preserve">46. Доля государственных организаций социального обслуживания населения, деятельность которых не соответствует установленным критериям (стандартам), процентов </t>
  </si>
  <si>
    <t>48. Доля граждан старше трудоспособного возраста и инвалидов, получивших социальные услуги в организациях социального обслуживания, от общего числа граждан старше трудоспособного возраста и инвалидов, процентов</t>
  </si>
  <si>
    <t>49. Удельный вес негосударственных организаций, оказывающих социальные услуги, от общего количества организаций всех форм собственности, процентов</t>
  </si>
  <si>
    <t>50.  Удельный вес граждан пожилого возраста и инвалидов (взрослых и детей), получивших услуги в негосударственных организациях социального обслуживания, в общей численности граждан пожилого возраста и инвалидов (взрослых и детей), получивших услуги в организациях социального обслуживания всех форм собственности, процентов</t>
  </si>
  <si>
    <t>66. Предоставление в полном объеме социальных выплат детям-сиротам, детям, оставшимся без попечения родителей, обучающимся в  государственных профессиональных образовательных организациях и образовательных организациях высшего образования, процентов</t>
  </si>
  <si>
    <t>67. Предоставление в полном объеме ежемесячного пособия членам семьи, имеющей пять и более детей в возрасте до 18 лет, в которой хотя бы один из родителей является инвалидом и (или) хотя бы один из детей является ребенком-инвалидом, имеющим право, из числа обратившихся за их назначением, процентов</t>
  </si>
  <si>
    <t>68. Удельный вес детей первых трех лет жизни из семей со среднедушевым доходом, не превышающим величину прожиточного минимума на душу населения, установленного на территории Республики Татарстан, получивших специальные продукты детского питания на безвозмездной основе, процентов</t>
  </si>
  <si>
    <t>69. Удельный вес детей первых трех лет жизни, имеющих хронические заболевания, получивших специальные продукты детского питания по рецептам врачей на безвозмездной основе, процентов</t>
  </si>
  <si>
    <t>70. Возмещение разницы между рыночной и фиксированной ценами на молоко, используемого для производства детского питания в полном объеме, процентов</t>
  </si>
  <si>
    <t>71. Предоставление в полном объеме единовременного пособия при всех формах устройства детей, лишенных родительского попечения, в семью, процентов</t>
  </si>
  <si>
    <t>72. Предоставление в полном объеме вознаграждения приемной семье на содержание подопечных детей, процентов</t>
  </si>
  <si>
    <t>73. Предоставление в полном объеме выплаты приемной семье на содержание подопечных детей, процентов</t>
  </si>
  <si>
    <t>74. Предоставление в полном объеме выплаты семьям опекунов на содержание подопечных детей, процентов</t>
  </si>
  <si>
    <t>75. Обучение лиц, желающих принять на воспитание в свою семью ребенка, оставшегося без попечения родителей, в уполномоченных организациях по 80 часовой программе, с получением удостоверения, процентов</t>
  </si>
  <si>
    <t>76. Доля детей-сирот и детей, оставшихся без попечения родителей, воспитывающихся в семьях, процентов</t>
  </si>
  <si>
    <r>
      <t xml:space="preserve">77. Предоставление единовременного вознаграждения матерям, награжденным медалью «Ана даны –Материнская слава», родителям (усыновителям), награжденным орденом «Родительская Слава», в полном объеме, процентов  </t>
    </r>
    <r>
      <rPr>
        <sz val="12"/>
        <color indexed="10"/>
        <rFont val="Arial"/>
        <family val="2"/>
        <charset val="204"/>
      </rPr>
      <t/>
    </r>
  </si>
  <si>
    <t>78. Количество медалей «За любовь и верность», врученных заслуженным семьям Татарстана, единиц</t>
  </si>
  <si>
    <t>79. Количество торжественных приемов от имени Президента Республики Татарстан Р.Н.Минниханова и его супруги Г.А.Миннихановой, единиц</t>
  </si>
  <si>
    <t>80.Удельный вес безнадзорных детей в общем количестве детей в Республике Татарстан, процентов</t>
  </si>
  <si>
    <t>81. Доля семей с детьми, снятых с межведомственного патронажа с положительными результатами без превышения сроков реабилитации, процентов</t>
  </si>
  <si>
    <t>82. Предоставление в полном объеме дополнительной единовременной денежной выплаты в связи с усыновлением (удочерением) ребенка-инвалид, процентов</t>
  </si>
  <si>
    <t>83. Удельный расход электрической энергии на снабжение учреждений социальной сферы Республики Татарстан (в расчете на 1 кв. метр общей площади), кВтxч/кв. метр</t>
  </si>
  <si>
    <t>84. Удельный расход тепловой энергии на снабжение социальной сферы Республики Татарстан (в расчете на 1 кв. метр общей площади), Гкал/кв. метр</t>
  </si>
  <si>
    <t>85. Удельный расход холодной воды на снабжение учреждений социальной сферы Республики Татарстан (в расчете на 1 человека), куб. метров/человека</t>
  </si>
  <si>
    <t>86. Удельный расход горячей воды на снабжение учреждений социальной сферы Республики Татарстан (в расчете на 1 человека), куб. метров/человека</t>
  </si>
  <si>
    <t>87. Удельный расход природного газа на снабжение учреждений социальной сферы Республики Татарстан (в расчете на 1 человека), куб. метров/человека</t>
  </si>
  <si>
    <t>88. Количество модернизированных учреждений, единиц</t>
  </si>
  <si>
    <t>89. Количество учреждений, в которых внедрены данные мероприятия, единиц</t>
  </si>
  <si>
    <t>90. Удельный вес зданий стационарных организаций социального обслуживания граждан пожилого возраста, инвалидов (взрослых и детей), лиц без определенного места жительства и занятий, требующих реконструкции, зданий, находящихся в аварийном состоянии, ветхих зданий от общего количества зданий стационарных организаций социального обслуживания граждан пожилого возраста, инвалидов (взрослых и детей), лиц без определенного места жительства и занятий, процентов</t>
  </si>
  <si>
    <t>91. Доля инвалидов, в отношении которых осуществлялись мероприятия по реабилитации и (или) абилитации, в общей численности инвалидов в Республике Татарстан, имеющих такие рекомендации в индивидуальной программе реабилитации или абилитации (взрослые), процентов</t>
  </si>
  <si>
    <t>92. Доля детей-инвалидов, в отношении которых осуществлялись мероприятия по реабилитации и (или) абилитации, в общей численности детей-инвалидов в Республике Татарстан, имеющих такие рекомендации в индивидуальной программе реабилитации или абилитации, процентов</t>
  </si>
  <si>
    <t>93. Доля детей целевой группы, получивших услуги ранней помощи, в общем количестве детей Республики Татарстан, нуждающихся в получении таких услуг, процентов</t>
  </si>
  <si>
    <t>Подпрограмма «Формирование системы комплексной реабилитации и абалитации инвалидов, в том числе детей-инвалидов» на 2019-2024 годы</t>
  </si>
  <si>
    <t>за 9 месяцев 2021 года</t>
  </si>
  <si>
    <t>47. Доля граждан старше трудоспособного возраста и инвалидов, получающих услуги в рамках системы долговременного ухода, от общего числа граждан старше трудоспособного возраста и инвалидов, нуждающихся в долговременном уходе, процентов</t>
  </si>
  <si>
    <t>94. Число инвалидов, получающих услуги в рамках сопровождаемого проживания в Республике Татарстан, человек</t>
  </si>
  <si>
    <t xml:space="preserve">95. Доля занятых инвалидов трудоспособного возраста в общей численности инвалидов трудоспособного возраста Республики Татарстан, процентов
</t>
  </si>
  <si>
    <t xml:space="preserve">96. Доля семей в Республике Татарстан, включенных в программы ранней помощи, удовлетворенных качеством услуг ранней помощи, процентов
</t>
  </si>
  <si>
    <t>97. Доля специалистов в Республике Татарстан, обеспечивающих оказание реабилитационных или абилитационных мероприятий инвалидам, в том числе детям-инвалидам, а также ранней помощи, сопровождаемого проживания, прошедших обучение по программам повышения квалификации и профессиональной переподготовки специалистов, в том числе по применению методик по реабилитации и абилитации инвалидов, в том числе детей-инвалидов, а также ранней помощи, сопровождаемого проживания, в общей численности в Республике Татарстан таких специалистов, процентов</t>
  </si>
  <si>
    <t xml:space="preserve">98. Доля инвалидов, в том числе детей-инвалидов, удовлетворенных качеством предоставляемых во включенных в региональную систему комплексной реабилитации и абилитации инвалидов, в том числе детей-инвалидов, организациях мероприятий по реабилитации и абилитации, процентов
</t>
  </si>
  <si>
    <t>99. Заключение соглашения Республиканской трехсторонней комиссии по регулированию социально-трудовых отношений, да / нет</t>
  </si>
  <si>
    <t>100. Ведение реестра граждан с доходами ниже прожиточного минимума в разрезе муниципальных районов и городских округов, да / нет</t>
  </si>
  <si>
    <t>101. Предоставление в полном объеме ежемесячного социального пособия гражданам, заключившим социальный контракт на оказание помощи в поиске работы и трудоустройстве, процентов</t>
  </si>
  <si>
    <t>102. Предоставление в полном объеме единовременного и ежемесячного социальных пособий гражданам, заключившим социальный контракт на оказание помощи по прохождению профессионального обучения и дополнительного профессионального образования, процентов</t>
  </si>
  <si>
    <t xml:space="preserve">103. Предоставление в полном объеме единовременного социального пособия гражданам, заключившим социальный контракт на оказание помощи по осуществлению индивидуальной предпринимательской деятельности, самозанятости, процентов
</t>
  </si>
  <si>
    <t>104. Предоставление в полном объеме ежемесячного социального пособия гражданам, заключившим социальный контракт на оказание помощи  на преодоление трудной жизненной ситуации, процентов</t>
  </si>
  <si>
    <t>1.8.1.1.3.2</t>
  </si>
  <si>
    <t>51. Установление дополнительных мер государственной поддержки педагогическим работникам - молодым специалистам государственных организаций социального обслуживания Республики Татарстан, принятым на работу в течение года после окончания образовательной организации высшего образования, процентов</t>
  </si>
  <si>
    <t>52. Удельный вес государственных организаций социального обслуживания, доведенных до норм СанПин, в общем количестве государственных организаций социального обслуживания, процентов</t>
  </si>
  <si>
    <t>53. Предоставление в полном объеме единовременных пособий беременным женам военнослужащих и ежемесячных пособий на детей военнослужащих, проходящих военную службу по призыву, процентов</t>
  </si>
  <si>
    <t>54. Представление в полном объеме субсидий-льгот на оплату жилищно коммунальных услуг гражданам, имеющим право из числа обратившихся за их назначением, процентов</t>
  </si>
  <si>
    <t xml:space="preserve">55. Предоставление в полном объеме семьям субсидий на оплату жилого помещения и коммунальных услуг, процентов
</t>
  </si>
  <si>
    <t>56. Предоставление ежемесячного пособия на ребенка в полном объеме, процентов</t>
  </si>
  <si>
    <t>57. Предоставление в полном объеме  пособий семьям, воспитывающим трех и более одновременно рожденных детей, процентов</t>
  </si>
  <si>
    <t>58. Выплата государственных пособий гражданам, не подлежащим обязательному социальному страхованию на случай временной нетрудоспособности и в связи с материнством, в полном объеме, процентов</t>
  </si>
  <si>
    <t xml:space="preserve">59. Оплата расходов по перевозке несовершеннолетних, самовольно ушедших из семей, детских домов, школ-интернатов, специальных учебно-воспитательных и ных детских учреждений, процентов   </t>
  </si>
  <si>
    <t>60. Предоставление единовремеменной выплаты при рождении первого (третьего) ребенка женщинам, проживающим в сельской местности в полном объеме, процентов</t>
  </si>
  <si>
    <t>61. Предоставление ежемесячной выплаты в связи с рождением (усыновлением) первого ребенка в полном объеме, процентов</t>
  </si>
  <si>
    <t>62. Предоставление в полном объеме выплат на приобретение лекарственных средств семьям, имеющим детей в возрасте до 3-х лет, имеющим право, из числа обратившихся за их назначением, процентов, процентов</t>
  </si>
  <si>
    <t>63. Предоставление в полном объеме ежемесячной денежной выплаты на ребенка от 3 до 7 лет семьям,имеющим право, из числа обратившихся за их назначением, процентов, процентов</t>
  </si>
  <si>
    <t>64. Предоставление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полном объеме, процентов</t>
  </si>
  <si>
    <t>65. Общий прирост численности населения, тыс. человек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</si>
</sst>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0"/>
    <numFmt numFmtId="166" formatCode="0.000"/>
    <numFmt numFmtId="167" formatCode="0.0"/>
    <numFmt numFmtId="168" formatCode="0.0%"/>
    <numFmt numFmtId="169" formatCode="#,##0.00\ _₽"/>
  </numFmts>
  <fonts count="32" x14ac:knownFonts="1">
    <font>
      <sz val="11"/>
      <color indexed="8"/>
      <name val="Calibri"/>
      <family val="2"/>
      <charset val="204"/>
    </font>
    <font>
      <sz val="11"/>
      <name val="Arial"/>
      <family val="2"/>
      <charset val="204"/>
    </font>
    <font>
      <b/>
      <sz val="11"/>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9"/>
      <color indexed="10"/>
      <name val="Arial"/>
      <family val="2"/>
      <charset val="204"/>
    </font>
    <font>
      <sz val="12"/>
      <color indexed="10"/>
      <name val="Arial"/>
      <family val="2"/>
      <charset val="204"/>
    </font>
    <font>
      <sz val="11"/>
      <name val="Calibri"/>
      <family val="2"/>
      <charset val="204"/>
    </font>
    <font>
      <sz val="12"/>
      <name val="Arial"/>
      <family val="2"/>
      <charset val="204"/>
    </font>
    <font>
      <sz val="14"/>
      <name val="Arial"/>
      <family val="2"/>
      <charset val="204"/>
    </font>
    <font>
      <b/>
      <sz val="12"/>
      <name val="Arial"/>
      <family val="2"/>
      <charset val="204"/>
    </font>
    <font>
      <sz val="12"/>
      <name val="Calibri"/>
      <family val="2"/>
      <charset val="204"/>
    </font>
    <font>
      <b/>
      <sz val="14"/>
      <name val="Arial"/>
      <family val="2"/>
      <charset val="204"/>
    </font>
    <font>
      <sz val="10"/>
      <name val="Arial"/>
      <family val="2"/>
      <charset val="204"/>
    </font>
    <font>
      <sz val="12"/>
      <name val="Times New Roman"/>
      <family val="1"/>
      <charset val="204"/>
    </font>
    <font>
      <sz val="12"/>
      <color indexed="8"/>
      <name val="Arial"/>
      <family val="2"/>
      <charset val="204"/>
    </font>
    <font>
      <sz val="11.5"/>
      <name val="Arial"/>
      <family val="2"/>
      <charset val="204"/>
    </font>
  </fonts>
  <fills count="24">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00FFFF"/>
        <bgColor indexed="64"/>
      </patternFill>
    </fill>
    <fill>
      <patternFill patternType="solid">
        <fgColor rgb="FFBFB0EA"/>
        <bgColor indexed="64"/>
      </patternFill>
    </fill>
    <fill>
      <patternFill patternType="solid">
        <fgColor rgb="FFFFFFFF"/>
        <bgColor rgb="FF000000"/>
      </patternFill>
    </fill>
    <fill>
      <patternFill patternType="solid">
        <fgColor rgb="FFD8E4BC"/>
        <bgColor rgb="FF000000"/>
      </patternFill>
    </fill>
    <fill>
      <patternFill patternType="solid">
        <fgColor rgb="FFFF000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5">
    <xf numFmtId="0" fontId="0" fillId="0" borderId="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4" borderId="1" applyNumberFormat="0" applyAlignment="0" applyProtection="0"/>
    <xf numFmtId="0" fontId="6" fillId="11" borderId="2" applyNumberFormat="0" applyAlignment="0" applyProtection="0"/>
    <xf numFmtId="0" fontId="7" fillId="11" borderId="1" applyNumberFormat="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12" borderId="7" applyNumberFormat="0" applyAlignment="0" applyProtection="0"/>
    <xf numFmtId="0" fontId="13" fillId="0" borderId="0" applyNumberFormat="0" applyFill="0" applyBorder="0" applyAlignment="0" applyProtection="0"/>
    <xf numFmtId="0" fontId="14" fillId="13" borderId="0" applyNumberFormat="0" applyBorder="0" applyAlignment="0" applyProtection="0"/>
    <xf numFmtId="0" fontId="15" fillId="2" borderId="0" applyNumberFormat="0" applyBorder="0" applyAlignment="0" applyProtection="0"/>
    <xf numFmtId="0" fontId="16" fillId="0" borderId="0" applyNumberFormat="0" applyFill="0" applyBorder="0" applyAlignment="0" applyProtection="0"/>
    <xf numFmtId="0" fontId="3" fillId="14" borderId="8" applyNumberFormat="0" applyFont="0" applyAlignment="0" applyProtection="0"/>
    <xf numFmtId="9" fontId="3"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cellStyleXfs>
  <cellXfs count="406">
    <xf numFmtId="0" fontId="0" fillId="0" borderId="0" xfId="0"/>
    <xf numFmtId="0" fontId="1" fillId="15" borderId="10" xfId="0" applyFont="1" applyFill="1" applyBorder="1" applyAlignment="1">
      <alignment horizontal="center" vertical="top"/>
    </xf>
    <xf numFmtId="0" fontId="1" fillId="15" borderId="0" xfId="0" applyFont="1" applyFill="1" applyAlignment="1">
      <alignment horizontal="center" vertical="top"/>
    </xf>
    <xf numFmtId="14" fontId="1" fillId="15" borderId="0" xfId="0" applyNumberFormat="1" applyFont="1" applyFill="1" applyAlignment="1">
      <alignment horizontal="center" vertical="top"/>
    </xf>
    <xf numFmtId="0" fontId="27" fillId="15" borderId="10" xfId="0" applyFont="1" applyFill="1" applyBorder="1" applyAlignment="1">
      <alignment horizontal="center" vertical="top"/>
    </xf>
    <xf numFmtId="0" fontId="27" fillId="15" borderId="0" xfId="0" applyFont="1" applyFill="1" applyAlignment="1">
      <alignment horizontal="center" vertical="top"/>
    </xf>
    <xf numFmtId="0" fontId="1" fillId="0" borderId="0" xfId="0" applyFont="1" applyFill="1" applyAlignment="1">
      <alignment horizontal="center" vertical="top"/>
    </xf>
    <xf numFmtId="0" fontId="23" fillId="15" borderId="0" xfId="0" applyFont="1" applyFill="1" applyAlignment="1">
      <alignment horizontal="center" vertical="top"/>
    </xf>
    <xf numFmtId="169" fontId="27" fillId="19" borderId="10" xfId="0" applyNumberFormat="1" applyFont="1" applyFill="1" applyBorder="1" applyAlignment="1">
      <alignment horizontal="center" vertical="center" wrapText="1"/>
    </xf>
    <xf numFmtId="168" fontId="27" fillId="19" borderId="10" xfId="0" applyNumberFormat="1" applyFont="1" applyFill="1" applyBorder="1" applyAlignment="1">
      <alignment horizontal="center" vertical="center" wrapText="1"/>
    </xf>
    <xf numFmtId="0" fontId="28" fillId="15" borderId="10" xfId="0" applyFont="1" applyFill="1" applyBorder="1" applyAlignment="1">
      <alignment horizontal="center" vertical="top" wrapText="1"/>
    </xf>
    <xf numFmtId="0" fontId="28" fillId="15" borderId="0" xfId="0" applyFont="1" applyFill="1" applyAlignment="1">
      <alignment horizontal="center" vertical="top"/>
    </xf>
    <xf numFmtId="49" fontId="1" fillId="15" borderId="10" xfId="0" applyNumberFormat="1" applyFont="1" applyFill="1" applyBorder="1" applyAlignment="1">
      <alignment horizontal="center" vertical="top" wrapText="1"/>
    </xf>
    <xf numFmtId="49" fontId="2" fillId="15" borderId="10" xfId="0" applyNumberFormat="1" applyFont="1" applyFill="1" applyBorder="1" applyAlignment="1">
      <alignment horizontal="center" vertical="top" wrapText="1"/>
    </xf>
    <xf numFmtId="49" fontId="23" fillId="15" borderId="10" xfId="0" applyNumberFormat="1" applyFont="1" applyFill="1" applyBorder="1" applyAlignment="1">
      <alignment horizontal="center" vertical="top" wrapText="1"/>
    </xf>
    <xf numFmtId="0" fontId="1" fillId="15" borderId="10" xfId="0" applyFont="1" applyFill="1" applyBorder="1" applyAlignment="1">
      <alignment horizontal="center" vertical="top" wrapText="1"/>
    </xf>
    <xf numFmtId="0" fontId="1" fillId="15" borderId="14" xfId="0" applyFont="1" applyFill="1" applyBorder="1" applyAlignment="1">
      <alignment horizontal="center" vertical="top"/>
    </xf>
    <xf numFmtId="49" fontId="23" fillId="15" borderId="10" xfId="0" applyNumberFormat="1" applyFont="1" applyFill="1" applyBorder="1" applyAlignment="1">
      <alignment horizontal="center" vertical="top" wrapText="1"/>
    </xf>
    <xf numFmtId="49" fontId="23" fillId="0" borderId="10" xfId="0" applyNumberFormat="1" applyFont="1" applyFill="1" applyBorder="1" applyAlignment="1">
      <alignment horizontal="center" vertical="top" wrapText="1"/>
    </xf>
    <xf numFmtId="169" fontId="24" fillId="15" borderId="10" xfId="0" applyNumberFormat="1" applyFont="1" applyFill="1" applyBorder="1" applyAlignment="1">
      <alignment horizontal="center" vertical="center"/>
    </xf>
    <xf numFmtId="169" fontId="24" fillId="0" borderId="10" xfId="0" applyNumberFormat="1" applyFont="1" applyFill="1" applyBorder="1" applyAlignment="1">
      <alignment horizontal="center" vertical="center"/>
    </xf>
    <xf numFmtId="166" fontId="24" fillId="0" borderId="10" xfId="0" applyNumberFormat="1" applyFont="1" applyFill="1" applyBorder="1" applyAlignment="1">
      <alignment horizontal="center" vertical="center"/>
    </xf>
    <xf numFmtId="0" fontId="23" fillId="15" borderId="10" xfId="0" applyFont="1" applyFill="1" applyBorder="1" applyAlignment="1">
      <alignment horizontal="center" vertical="top" wrapText="1"/>
    </xf>
    <xf numFmtId="0" fontId="1" fillId="15" borderId="15" xfId="0" applyFont="1" applyFill="1" applyBorder="1" applyAlignment="1">
      <alignment vertical="top"/>
    </xf>
    <xf numFmtId="0" fontId="1" fillId="15" borderId="16" xfId="0" applyFont="1" applyFill="1" applyBorder="1" applyAlignment="1">
      <alignment horizontal="center" vertical="top"/>
    </xf>
    <xf numFmtId="169" fontId="27" fillId="16" borderId="10" xfId="0" applyNumberFormat="1" applyFont="1" applyFill="1" applyBorder="1" applyAlignment="1">
      <alignment horizontal="center" vertical="center"/>
    </xf>
    <xf numFmtId="168" fontId="27" fillId="16" borderId="10" xfId="0" applyNumberFormat="1" applyFont="1" applyFill="1" applyBorder="1" applyAlignment="1">
      <alignment horizontal="center" vertical="center"/>
    </xf>
    <xf numFmtId="0" fontId="25" fillId="16" borderId="10" xfId="0" applyFont="1" applyFill="1" applyBorder="1" applyAlignment="1">
      <alignment horizontal="center" vertical="center" wrapText="1"/>
    </xf>
    <xf numFmtId="16" fontId="2" fillId="0" borderId="15" xfId="0" applyNumberFormat="1" applyFont="1" applyFill="1" applyBorder="1" applyAlignment="1">
      <alignment horizontal="center" vertical="top"/>
    </xf>
    <xf numFmtId="0" fontId="2" fillId="0" borderId="15" xfId="0" applyFont="1" applyFill="1" applyBorder="1" applyAlignment="1">
      <alignment horizontal="center" vertical="top"/>
    </xf>
    <xf numFmtId="14" fontId="2" fillId="0" borderId="15" xfId="0" applyNumberFormat="1" applyFont="1" applyFill="1" applyBorder="1" applyAlignment="1">
      <alignment horizontal="center" vertical="top"/>
    </xf>
    <xf numFmtId="168" fontId="24" fillId="0" borderId="10" xfId="0" applyNumberFormat="1" applyFont="1" applyFill="1" applyBorder="1" applyAlignment="1">
      <alignment horizontal="center" vertical="center"/>
    </xf>
    <xf numFmtId="0" fontId="23" fillId="15" borderId="10" xfId="0" applyFont="1" applyFill="1" applyBorder="1" applyAlignment="1">
      <alignment horizontal="center" vertical="top"/>
    </xf>
    <xf numFmtId="0" fontId="25" fillId="15" borderId="10" xfId="0" applyFont="1" applyFill="1" applyBorder="1" applyAlignment="1">
      <alignment horizontal="center" vertical="top"/>
    </xf>
    <xf numFmtId="166" fontId="23" fillId="0" borderId="10" xfId="0" applyNumberFormat="1" applyFont="1" applyFill="1" applyBorder="1" applyAlignment="1">
      <alignment horizontal="center" vertical="center"/>
    </xf>
    <xf numFmtId="2" fontId="23" fillId="0" borderId="10" xfId="0" applyNumberFormat="1" applyFont="1" applyFill="1" applyBorder="1" applyAlignment="1">
      <alignment horizontal="center" vertical="center"/>
    </xf>
    <xf numFmtId="0" fontId="23" fillId="0" borderId="10" xfId="0" applyFont="1" applyFill="1" applyBorder="1" applyAlignment="1">
      <alignment horizontal="center" vertical="center"/>
    </xf>
    <xf numFmtId="0" fontId="25" fillId="0" borderId="10" xfId="0" applyFont="1" applyFill="1" applyBorder="1" applyAlignment="1">
      <alignment horizontal="center" vertical="center"/>
    </xf>
    <xf numFmtId="2" fontId="25" fillId="0" borderId="10" xfId="0" applyNumberFormat="1" applyFont="1" applyFill="1" applyBorder="1" applyAlignment="1">
      <alignment horizontal="center" vertical="center"/>
    </xf>
    <xf numFmtId="4" fontId="23" fillId="0" borderId="13" xfId="0" applyNumberFormat="1" applyFont="1" applyFill="1" applyBorder="1" applyAlignment="1">
      <alignment horizontal="center" vertical="center" wrapText="1"/>
    </xf>
    <xf numFmtId="2" fontId="23" fillId="0" borderId="13" xfId="0" applyNumberFormat="1" applyFont="1" applyFill="1" applyBorder="1" applyAlignment="1">
      <alignment horizontal="center" vertical="center" wrapText="1"/>
    </xf>
    <xf numFmtId="4" fontId="23" fillId="0" borderId="22" xfId="0" applyNumberFormat="1" applyFont="1" applyFill="1" applyBorder="1" applyAlignment="1">
      <alignment horizontal="center" vertical="center" wrapText="1"/>
    </xf>
    <xf numFmtId="2" fontId="23" fillId="0" borderId="22"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164" fontId="23" fillId="0" borderId="10" xfId="0"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23" fillId="0" borderId="0" xfId="0" applyFont="1" applyFill="1" applyAlignment="1">
      <alignment horizontal="center" vertical="center"/>
    </xf>
    <xf numFmtId="2" fontId="23" fillId="0" borderId="0" xfId="0" applyNumberFormat="1" applyFont="1" applyFill="1" applyAlignment="1">
      <alignment horizontal="center" vertical="center"/>
    </xf>
    <xf numFmtId="0" fontId="1" fillId="15" borderId="0" xfId="0" applyFont="1" applyFill="1" applyAlignment="1">
      <alignment horizontal="center" vertical="center"/>
    </xf>
    <xf numFmtId="0" fontId="27" fillId="15" borderId="0" xfId="0" applyFont="1" applyFill="1" applyAlignment="1">
      <alignment horizontal="center" vertical="center"/>
    </xf>
    <xf numFmtId="0" fontId="1" fillId="15" borderId="10" xfId="0" applyFont="1" applyFill="1" applyBorder="1" applyAlignment="1">
      <alignment horizontal="center" vertical="center"/>
    </xf>
    <xf numFmtId="0" fontId="28" fillId="15" borderId="10" xfId="0" applyFont="1" applyFill="1" applyBorder="1" applyAlignment="1">
      <alignment horizontal="center" vertical="center"/>
    </xf>
    <xf numFmtId="0" fontId="1" fillId="15"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16" borderId="10" xfId="0" applyFont="1" applyFill="1" applyBorder="1" applyAlignment="1">
      <alignment horizontal="center" vertical="center"/>
    </xf>
    <xf numFmtId="0" fontId="1" fillId="21" borderId="13" xfId="0" applyFont="1" applyFill="1" applyBorder="1" applyAlignment="1">
      <alignment horizontal="center" vertical="center"/>
    </xf>
    <xf numFmtId="0" fontId="1" fillId="21" borderId="22" xfId="0" applyFont="1" applyFill="1" applyBorder="1" applyAlignment="1">
      <alignment horizontal="center" vertical="center"/>
    </xf>
    <xf numFmtId="167" fontId="29" fillId="15" borderId="10" xfId="0" applyNumberFormat="1" applyFont="1" applyFill="1" applyBorder="1" applyAlignment="1">
      <alignment horizontal="center" vertical="center" wrapText="1"/>
    </xf>
    <xf numFmtId="0" fontId="1" fillId="15" borderId="22" xfId="0" applyFont="1" applyFill="1" applyBorder="1" applyAlignment="1">
      <alignment horizontal="center" vertical="center"/>
    </xf>
    <xf numFmtId="0" fontId="1" fillId="21" borderId="13" xfId="0" applyFont="1" applyFill="1" applyBorder="1" applyAlignment="1">
      <alignment horizontal="center" vertical="center" wrapText="1"/>
    </xf>
    <xf numFmtId="0" fontId="27" fillId="19" borderId="10" xfId="0" applyFont="1" applyFill="1" applyBorder="1" applyAlignment="1">
      <alignment horizontal="center" vertical="center"/>
    </xf>
    <xf numFmtId="0" fontId="1" fillId="15" borderId="0" xfId="0" applyFont="1" applyFill="1" applyAlignment="1">
      <alignment horizontal="left" vertical="top"/>
    </xf>
    <xf numFmtId="169" fontId="24" fillId="0" borderId="10" xfId="0" applyNumberFormat="1" applyFont="1" applyFill="1" applyBorder="1" applyAlignment="1">
      <alignment horizontal="center" vertical="center" wrapText="1"/>
    </xf>
    <xf numFmtId="9" fontId="24"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xf>
    <xf numFmtId="169" fontId="27" fillId="0" borderId="10" xfId="0" applyNumberFormat="1" applyFont="1" applyFill="1" applyBorder="1" applyAlignment="1">
      <alignment horizontal="center" vertical="center"/>
    </xf>
    <xf numFmtId="0" fontId="27" fillId="0" borderId="10" xfId="0" applyFont="1" applyFill="1" applyBorder="1" applyAlignment="1">
      <alignment horizontal="center" vertical="center"/>
    </xf>
    <xf numFmtId="169" fontId="28" fillId="0" borderId="10" xfId="0"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169" fontId="24" fillId="15" borderId="10" xfId="0" applyNumberFormat="1" applyFont="1" applyFill="1" applyBorder="1" applyAlignment="1">
      <alignment horizontal="center" vertical="center" wrapText="1"/>
    </xf>
    <xf numFmtId="169" fontId="27" fillId="16" borderId="10" xfId="0" applyNumberFormat="1" applyFont="1" applyFill="1" applyBorder="1" applyAlignment="1">
      <alignment horizontal="center" vertical="center" wrapText="1"/>
    </xf>
    <xf numFmtId="0" fontId="27" fillId="16" borderId="10" xfId="0" applyNumberFormat="1" applyFont="1" applyFill="1" applyBorder="1" applyAlignment="1">
      <alignment horizontal="center" vertical="center" wrapText="1"/>
    </xf>
    <xf numFmtId="10" fontId="27" fillId="16" borderId="10" xfId="0" applyNumberFormat="1" applyFont="1" applyFill="1" applyBorder="1" applyAlignment="1">
      <alignment horizontal="center" vertical="center" wrapText="1"/>
    </xf>
    <xf numFmtId="4" fontId="27" fillId="16" borderId="10" xfId="0" applyNumberFormat="1" applyFont="1" applyFill="1" applyBorder="1" applyAlignment="1">
      <alignment horizontal="center" vertical="center" wrapText="1"/>
    </xf>
    <xf numFmtId="168" fontId="27" fillId="16" borderId="10" xfId="0" applyNumberFormat="1" applyFont="1" applyFill="1" applyBorder="1" applyAlignment="1">
      <alignment horizontal="center" vertical="center" wrapText="1"/>
    </xf>
    <xf numFmtId="9" fontId="24" fillId="15" borderId="10" xfId="0" applyNumberFormat="1" applyFont="1" applyFill="1" applyBorder="1" applyAlignment="1">
      <alignment horizontal="center" vertical="center" wrapText="1"/>
    </xf>
    <xf numFmtId="168" fontId="27" fillId="16" borderId="10" xfId="21" applyNumberFormat="1" applyFont="1" applyFill="1" applyBorder="1" applyAlignment="1">
      <alignment horizontal="center" vertical="center" wrapText="1"/>
    </xf>
    <xf numFmtId="0" fontId="1" fillId="16" borderId="10" xfId="0" applyNumberFormat="1" applyFont="1" applyFill="1" applyBorder="1" applyAlignment="1">
      <alignment horizontal="center" vertical="center" wrapText="1"/>
    </xf>
    <xf numFmtId="0" fontId="24" fillId="0" borderId="10" xfId="0" applyNumberFormat="1" applyFont="1" applyFill="1" applyBorder="1" applyAlignment="1">
      <alignment horizontal="center" vertical="center" wrapText="1"/>
    </xf>
    <xf numFmtId="169" fontId="24" fillId="15" borderId="0" xfId="0" applyNumberFormat="1" applyFont="1" applyFill="1" applyAlignment="1">
      <alignment horizontal="center" vertical="center"/>
    </xf>
    <xf numFmtId="169" fontId="24" fillId="0" borderId="0" xfId="0" applyNumberFormat="1" applyFont="1" applyFill="1" applyAlignment="1">
      <alignment horizontal="center" vertical="center"/>
    </xf>
    <xf numFmtId="0" fontId="24" fillId="0" borderId="0" xfId="0" applyFont="1" applyFill="1" applyAlignment="1">
      <alignment horizontal="center" vertical="center"/>
    </xf>
    <xf numFmtId="169" fontId="24" fillId="20" borderId="0" xfId="0" applyNumberFormat="1" applyFont="1" applyFill="1" applyAlignment="1">
      <alignment horizontal="center" vertical="center"/>
    </xf>
    <xf numFmtId="0" fontId="24" fillId="15" borderId="0" xfId="0" applyFont="1" applyFill="1" applyAlignment="1">
      <alignment horizontal="center" vertical="center"/>
    </xf>
    <xf numFmtId="0" fontId="27" fillId="15" borderId="10" xfId="0" applyFont="1" applyFill="1" applyBorder="1" applyAlignment="1">
      <alignment horizontal="center" vertical="center"/>
    </xf>
    <xf numFmtId="0" fontId="28" fillId="15" borderId="10" xfId="0" applyFont="1" applyFill="1" applyBorder="1" applyAlignment="1">
      <alignment horizontal="center" vertical="center" wrapText="1"/>
    </xf>
    <xf numFmtId="49" fontId="23" fillId="17" borderId="10" xfId="0" applyNumberFormat="1" applyFont="1" applyFill="1" applyBorder="1" applyAlignment="1">
      <alignment horizontal="center" vertical="center" wrapText="1"/>
    </xf>
    <xf numFmtId="49" fontId="23" fillId="15" borderId="10" xfId="0" applyNumberFormat="1" applyFont="1" applyFill="1" applyBorder="1" applyAlignment="1">
      <alignment horizontal="center" vertical="center" wrapText="1"/>
    </xf>
    <xf numFmtId="49" fontId="23" fillId="18" borderId="10" xfId="0" applyNumberFormat="1" applyFont="1" applyFill="1" applyBorder="1" applyAlignment="1">
      <alignment horizontal="center" vertical="center" wrapText="1"/>
    </xf>
    <xf numFmtId="49" fontId="1" fillId="18" borderId="10" xfId="0" applyNumberFormat="1" applyFont="1" applyFill="1" applyBorder="1" applyAlignment="1">
      <alignment horizontal="center" vertical="center" wrapText="1"/>
    </xf>
    <xf numFmtId="49" fontId="1" fillId="15" borderId="10" xfId="0" applyNumberFormat="1" applyFont="1" applyFill="1" applyBorder="1" applyAlignment="1">
      <alignment horizontal="center" vertical="center" wrapText="1"/>
    </xf>
    <xf numFmtId="49" fontId="2" fillId="16" borderId="10" xfId="0" applyNumberFormat="1" applyFont="1" applyFill="1" applyBorder="1" applyAlignment="1">
      <alignment horizontal="center" vertical="center" wrapText="1"/>
    </xf>
    <xf numFmtId="49" fontId="25" fillId="16" borderId="10" xfId="0" applyNumberFormat="1" applyFont="1" applyFill="1" applyBorder="1" applyAlignment="1">
      <alignment horizontal="center" vertical="center" wrapText="1"/>
    </xf>
    <xf numFmtId="49" fontId="23" fillId="22" borderId="13" xfId="0" applyNumberFormat="1" applyFont="1" applyFill="1" applyBorder="1" applyAlignment="1">
      <alignment horizontal="center" vertical="center" wrapText="1"/>
    </xf>
    <xf numFmtId="49" fontId="23" fillId="21" borderId="22"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15" borderId="10" xfId="0" applyNumberFormat="1" applyFont="1" applyFill="1" applyBorder="1" applyAlignment="1">
      <alignment horizontal="center" vertical="center" wrapText="1"/>
    </xf>
    <xf numFmtId="0" fontId="23" fillId="18" borderId="10" xfId="0" applyNumberFormat="1" applyFont="1" applyFill="1" applyBorder="1" applyAlignment="1">
      <alignment horizontal="center" vertical="center" wrapText="1"/>
    </xf>
    <xf numFmtId="0" fontId="23" fillId="15" borderId="10" xfId="0" applyNumberFormat="1" applyFont="1" applyFill="1" applyBorder="1" applyAlignment="1">
      <alignment horizontal="center" vertical="center" wrapText="1"/>
    </xf>
    <xf numFmtId="0" fontId="2" fillId="15" borderId="10" xfId="0" applyFont="1" applyFill="1" applyBorder="1" applyAlignment="1">
      <alignment horizontal="center" vertical="center" wrapText="1"/>
    </xf>
    <xf numFmtId="0" fontId="23" fillId="17" borderId="11" xfId="0" applyFont="1" applyFill="1" applyBorder="1" applyAlignment="1">
      <alignment horizontal="center" vertical="center" wrapText="1"/>
    </xf>
    <xf numFmtId="0" fontId="23" fillId="18" borderId="0" xfId="0" applyFont="1" applyFill="1" applyAlignment="1">
      <alignment horizontal="center" vertical="center" wrapText="1"/>
    </xf>
    <xf numFmtId="0" fontId="23" fillId="15" borderId="10" xfId="0" applyFont="1" applyFill="1" applyBorder="1" applyAlignment="1">
      <alignment horizontal="center" vertical="center" wrapText="1"/>
    </xf>
    <xf numFmtId="0" fontId="2" fillId="15" borderId="10" xfId="0" applyFont="1" applyFill="1" applyBorder="1" applyAlignment="1">
      <alignment vertical="center" wrapText="1"/>
    </xf>
    <xf numFmtId="0" fontId="23" fillId="17" borderId="10" xfId="0" applyFont="1" applyFill="1" applyBorder="1" applyAlignment="1">
      <alignment horizontal="center" vertical="center" wrapText="1"/>
    </xf>
    <xf numFmtId="0" fontId="23" fillId="18" borderId="10" xfId="0" applyFont="1" applyFill="1" applyBorder="1" applyAlignment="1">
      <alignment horizontal="center" vertical="center" wrapText="1"/>
    </xf>
    <xf numFmtId="0" fontId="27" fillId="19"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1" fillId="0" borderId="10" xfId="0" applyNumberFormat="1" applyFont="1" applyFill="1" applyBorder="1" applyAlignment="1">
      <alignment horizontal="center" vertical="center" wrapText="1"/>
    </xf>
    <xf numFmtId="165" fontId="2" fillId="16" borderId="10" xfId="0" applyNumberFormat="1" applyFont="1" applyFill="1" applyBorder="1" applyAlignment="1">
      <alignment horizontal="center" vertical="center" wrapText="1"/>
    </xf>
    <xf numFmtId="0" fontId="2" fillId="16"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left" vertical="center" wrapText="1"/>
    </xf>
    <xf numFmtId="0" fontId="2" fillId="16" borderId="10" xfId="0" applyFont="1" applyFill="1" applyBorder="1" applyAlignment="1">
      <alignment horizontal="center" vertical="center" wrapText="1"/>
    </xf>
    <xf numFmtId="0" fontId="2" fillId="19" borderId="10" xfId="0" applyFont="1" applyFill="1" applyBorder="1" applyAlignment="1">
      <alignment horizontal="center" vertical="center"/>
    </xf>
    <xf numFmtId="0" fontId="1" fillId="0" borderId="0" xfId="0" applyFont="1" applyFill="1" applyAlignment="1">
      <alignment horizontal="center" vertical="center"/>
    </xf>
    <xf numFmtId="169" fontId="24" fillId="0" borderId="10"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top" wrapText="1"/>
    </xf>
    <xf numFmtId="49" fontId="23" fillId="15"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top" wrapText="1"/>
    </xf>
    <xf numFmtId="0"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4" fontId="23" fillId="0" borderId="10" xfId="0" applyNumberFormat="1" applyFont="1" applyFill="1" applyBorder="1" applyAlignment="1">
      <alignment vertical="center" wrapText="1"/>
    </xf>
    <xf numFmtId="2" fontId="23" fillId="0" borderId="10" xfId="0" applyNumberFormat="1" applyFont="1" applyFill="1" applyBorder="1" applyAlignment="1">
      <alignment vertical="center" wrapText="1"/>
    </xf>
    <xf numFmtId="49" fontId="1" fillId="15" borderId="10" xfId="0" applyNumberFormat="1" applyFont="1" applyFill="1" applyBorder="1" applyAlignment="1">
      <alignment horizontal="center" vertical="top" wrapText="1"/>
    </xf>
    <xf numFmtId="0" fontId="1" fillId="15" borderId="14" xfId="0" applyFont="1" applyFill="1" applyBorder="1" applyAlignment="1">
      <alignment horizontal="center" vertical="top"/>
    </xf>
    <xf numFmtId="0" fontId="1" fillId="15" borderId="16" xfId="0" applyFont="1" applyFill="1" applyBorder="1" applyAlignment="1">
      <alignment horizontal="center" vertical="top"/>
    </xf>
    <xf numFmtId="0" fontId="24" fillId="0" borderId="10" xfId="0" applyFont="1" applyFill="1" applyBorder="1" applyAlignment="1">
      <alignment horizontal="center" vertical="center" wrapText="1"/>
    </xf>
    <xf numFmtId="168" fontId="2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top"/>
    </xf>
    <xf numFmtId="0" fontId="1" fillId="23" borderId="0" xfId="0" applyFont="1" applyFill="1" applyAlignment="1">
      <alignment horizontal="center" vertical="top"/>
    </xf>
    <xf numFmtId="169" fontId="24" fillId="0" borderId="10" xfId="0" applyNumberFormat="1" applyFont="1" applyFill="1" applyBorder="1" applyAlignment="1">
      <alignment horizontal="center" vertical="center" wrapText="1"/>
    </xf>
    <xf numFmtId="169" fontId="24" fillId="0" borderId="10" xfId="0" applyNumberFormat="1" applyFont="1" applyFill="1" applyBorder="1" applyAlignment="1">
      <alignment horizontal="center" vertical="center" wrapText="1"/>
    </xf>
    <xf numFmtId="169" fontId="24" fillId="0" borderId="13" xfId="0" applyNumberFormat="1" applyFont="1" applyFill="1" applyBorder="1" applyAlignment="1">
      <alignment horizontal="center" vertical="center" wrapText="1"/>
    </xf>
    <xf numFmtId="169" fontId="24" fillId="0" borderId="22" xfId="0" applyNumberFormat="1" applyFont="1" applyFill="1" applyBorder="1" applyAlignment="1">
      <alignment horizontal="center" vertical="center" wrapText="1"/>
    </xf>
    <xf numFmtId="4"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168" fontId="24" fillId="0" borderId="10" xfId="21" applyNumberFormat="1" applyFont="1" applyFill="1" applyBorder="1" applyAlignment="1">
      <alignment horizontal="center" vertical="center"/>
    </xf>
    <xf numFmtId="9" fontId="24" fillId="0" borderId="10" xfId="21" applyFont="1" applyFill="1" applyBorder="1" applyAlignment="1">
      <alignment horizontal="center" vertical="center"/>
    </xf>
    <xf numFmtId="49" fontId="23" fillId="18" borderId="10" xfId="0" applyNumberFormat="1" applyFont="1" applyFill="1" applyBorder="1" applyAlignment="1">
      <alignment horizontal="center" vertical="center" wrapText="1"/>
    </xf>
    <xf numFmtId="49" fontId="23" fillId="15" borderId="10" xfId="0" applyNumberFormat="1" applyFont="1" applyFill="1" applyBorder="1" applyAlignment="1">
      <alignment horizontal="center" vertical="center" wrapText="1"/>
    </xf>
    <xf numFmtId="169" fontId="24" fillId="0" borderId="10" xfId="0" applyNumberFormat="1" applyFont="1" applyFill="1" applyBorder="1" applyAlignment="1">
      <alignment horizontal="center" vertical="center" wrapText="1"/>
    </xf>
    <xf numFmtId="9" fontId="27" fillId="16" borderId="10" xfId="21" applyFont="1" applyFill="1" applyBorder="1" applyAlignment="1">
      <alignment horizontal="center" vertical="center"/>
    </xf>
    <xf numFmtId="169" fontId="24" fillId="0" borderId="10" xfId="0" applyNumberFormat="1" applyFont="1" applyFill="1" applyBorder="1" applyAlignment="1">
      <alignment horizontal="center" vertical="center" wrapText="1"/>
    </xf>
    <xf numFmtId="49" fontId="23" fillId="15" borderId="10" xfId="0" applyNumberFormat="1" applyFont="1" applyFill="1" applyBorder="1" applyAlignment="1">
      <alignment vertical="top" wrapText="1"/>
    </xf>
    <xf numFmtId="49" fontId="23" fillId="0" borderId="10" xfId="0" applyNumberFormat="1" applyFont="1" applyFill="1" applyBorder="1" applyAlignment="1">
      <alignment vertical="top" wrapText="1"/>
    </xf>
    <xf numFmtId="49" fontId="2" fillId="15" borderId="10" xfId="0" applyNumberFormat="1" applyFont="1" applyFill="1" applyBorder="1" applyAlignment="1">
      <alignment vertical="top" wrapText="1"/>
    </xf>
    <xf numFmtId="49" fontId="1" fillId="15" borderId="10" xfId="0" applyNumberFormat="1" applyFont="1" applyFill="1" applyBorder="1" applyAlignment="1">
      <alignment vertical="top" wrapText="1"/>
    </xf>
    <xf numFmtId="0" fontId="22" fillId="0" borderId="10" xfId="0" applyFont="1" applyBorder="1" applyAlignment="1">
      <alignment vertical="top"/>
    </xf>
    <xf numFmtId="0" fontId="0" fillId="0" borderId="10" xfId="0" applyBorder="1" applyAlignment="1"/>
    <xf numFmtId="49" fontId="23" fillId="0" borderId="10" xfId="0" applyNumberFormat="1" applyFont="1" applyFill="1" applyBorder="1" applyAlignment="1">
      <alignment vertical="center" wrapText="1"/>
    </xf>
    <xf numFmtId="49" fontId="1" fillId="0" borderId="10" xfId="0" applyNumberFormat="1" applyFont="1" applyFill="1" applyBorder="1" applyAlignment="1">
      <alignment vertical="top" wrapText="1"/>
    </xf>
    <xf numFmtId="0" fontId="1" fillId="15" borderId="10" xfId="0" applyNumberFormat="1" applyFont="1" applyFill="1" applyBorder="1" applyAlignment="1">
      <alignment vertical="top" wrapText="1"/>
    </xf>
    <xf numFmtId="0" fontId="23" fillId="0" borderId="10" xfId="0" applyNumberFormat="1" applyFont="1" applyFill="1" applyBorder="1" applyAlignment="1">
      <alignment vertical="top" wrapText="1"/>
    </xf>
    <xf numFmtId="0" fontId="22" fillId="0" borderId="10" xfId="0" applyFont="1" applyFill="1" applyBorder="1" applyAlignment="1">
      <alignment vertical="top"/>
    </xf>
    <xf numFmtId="0" fontId="2" fillId="0" borderId="10" xfId="0" applyFont="1" applyFill="1" applyBorder="1" applyAlignment="1">
      <alignment vertical="top" wrapText="1"/>
    </xf>
    <xf numFmtId="0" fontId="1" fillId="0" borderId="10" xfId="0" applyFont="1" applyFill="1" applyBorder="1" applyAlignment="1">
      <alignment vertical="top" wrapText="1"/>
    </xf>
    <xf numFmtId="0" fontId="23" fillId="0" borderId="10" xfId="0" applyFont="1" applyFill="1" applyBorder="1" applyAlignment="1">
      <alignment vertical="top" wrapText="1"/>
    </xf>
    <xf numFmtId="11" fontId="1" fillId="0" borderId="10" xfId="0" applyNumberFormat="1" applyFont="1" applyFill="1" applyBorder="1" applyAlignment="1">
      <alignment vertical="top" wrapText="1"/>
    </xf>
    <xf numFmtId="49" fontId="2" fillId="0" borderId="10" xfId="0" applyNumberFormat="1" applyFont="1" applyFill="1" applyBorder="1" applyAlignment="1">
      <alignment vertical="top" wrapText="1"/>
    </xf>
    <xf numFmtId="49" fontId="31" fillId="15" borderId="10" xfId="0" applyNumberFormat="1" applyFont="1" applyFill="1" applyBorder="1" applyAlignment="1">
      <alignment vertical="top" wrapText="1"/>
    </xf>
    <xf numFmtId="169" fontId="24"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top" wrapText="1"/>
    </xf>
    <xf numFmtId="49" fontId="1" fillId="0" borderId="10" xfId="0" applyNumberFormat="1" applyFont="1" applyFill="1" applyBorder="1" applyAlignment="1">
      <alignment horizontal="center" vertical="top" wrapText="1"/>
    </xf>
    <xf numFmtId="0" fontId="23" fillId="0" borderId="10" xfId="0" applyFont="1" applyFill="1" applyBorder="1" applyAlignment="1">
      <alignment horizontal="center" vertical="center" wrapText="1"/>
    </xf>
    <xf numFmtId="0" fontId="23" fillId="0" borderId="10" xfId="0" applyNumberFormat="1" applyFont="1" applyFill="1" applyBorder="1" applyAlignment="1">
      <alignment horizontal="center" vertical="center"/>
    </xf>
    <xf numFmtId="0" fontId="25" fillId="0" borderId="10" xfId="0" applyNumberFormat="1" applyFont="1" applyFill="1" applyBorder="1" applyAlignment="1">
      <alignment horizontal="center" vertical="center"/>
    </xf>
    <xf numFmtId="0" fontId="23" fillId="0" borderId="10" xfId="0" applyNumberFormat="1" applyFont="1" applyFill="1" applyBorder="1" applyAlignment="1">
      <alignment vertical="center" wrapText="1"/>
    </xf>
    <xf numFmtId="0" fontId="23" fillId="0" borderId="13" xfId="0" applyNumberFormat="1" applyFont="1" applyFill="1" applyBorder="1" applyAlignment="1">
      <alignment horizontal="center" vertical="center" wrapText="1"/>
    </xf>
    <xf numFmtId="0" fontId="23" fillId="0" borderId="22" xfId="0" applyNumberFormat="1" applyFont="1" applyFill="1" applyBorder="1" applyAlignment="1">
      <alignment horizontal="center" vertical="center" wrapText="1"/>
    </xf>
    <xf numFmtId="0" fontId="23" fillId="0" borderId="0" xfId="0" applyNumberFormat="1" applyFont="1" applyFill="1" applyAlignment="1">
      <alignment horizontal="center" vertical="center"/>
    </xf>
    <xf numFmtId="169" fontId="24"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top" wrapText="1"/>
    </xf>
    <xf numFmtId="49" fontId="23" fillId="0" borderId="10" xfId="0" applyNumberFormat="1" applyFont="1" applyFill="1" applyBorder="1" applyAlignment="1">
      <alignment horizontal="center" vertical="top" wrapText="1"/>
    </xf>
    <xf numFmtId="169" fontId="24" fillId="0" borderId="14"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169" fontId="24" fillId="0" borderId="10" xfId="0" applyNumberFormat="1" applyFont="1" applyFill="1" applyBorder="1" applyAlignment="1">
      <alignment horizontal="center" vertical="center" wrapText="1"/>
    </xf>
    <xf numFmtId="168" fontId="24" fillId="0" borderId="10" xfId="0" applyNumberFormat="1" applyFont="1" applyFill="1" applyBorder="1" applyAlignment="1">
      <alignment horizontal="center" vertical="center" wrapText="1"/>
    </xf>
    <xf numFmtId="168" fontId="24" fillId="0" borderId="14"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0" fontId="1" fillId="0" borderId="14" xfId="0" applyFont="1" applyFill="1" applyBorder="1" applyAlignment="1">
      <alignment vertical="center" wrapText="1"/>
    </xf>
    <xf numFmtId="165" fontId="1" fillId="0" borderId="10"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169" fontId="24" fillId="0" borderId="10" xfId="0" applyNumberFormat="1" applyFont="1" applyFill="1" applyBorder="1" applyAlignment="1">
      <alignment horizontal="center" vertical="center" wrapText="1"/>
    </xf>
    <xf numFmtId="169" fontId="2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23" fillId="15" borderId="14" xfId="0" applyNumberFormat="1" applyFont="1" applyFill="1" applyBorder="1" applyAlignment="1">
      <alignment vertical="center" wrapText="1"/>
    </xf>
    <xf numFmtId="49" fontId="23" fillId="15" borderId="16" xfId="0" applyNumberFormat="1" applyFont="1" applyFill="1" applyBorder="1" applyAlignment="1">
      <alignment vertical="center" wrapText="1"/>
    </xf>
    <xf numFmtId="49" fontId="23" fillId="15" borderId="15" xfId="0" applyNumberFormat="1" applyFont="1" applyFill="1" applyBorder="1" applyAlignment="1">
      <alignment vertical="center" wrapText="1"/>
    </xf>
    <xf numFmtId="49" fontId="2" fillId="16" borderId="10" xfId="0" applyNumberFormat="1" applyFont="1" applyFill="1" applyBorder="1" applyAlignment="1">
      <alignment vertical="center" wrapText="1"/>
    </xf>
    <xf numFmtId="0" fontId="1" fillId="0" borderId="13" xfId="0" applyFont="1" applyFill="1" applyBorder="1" applyAlignment="1">
      <alignment horizontal="center" vertical="center"/>
    </xf>
    <xf numFmtId="0" fontId="26" fillId="0" borderId="10" xfId="0" applyFont="1" applyFill="1" applyBorder="1" applyAlignment="1">
      <alignment vertical="center"/>
    </xf>
    <xf numFmtId="0" fontId="23" fillId="0" borderId="10" xfId="0" applyNumberFormat="1" applyFont="1" applyFill="1" applyBorder="1" applyAlignment="1">
      <alignment horizontal="center" vertical="center" wrapText="1"/>
    </xf>
    <xf numFmtId="169" fontId="27" fillId="16" borderId="10" xfId="0" applyNumberFormat="1" applyFont="1" applyFill="1" applyBorder="1" applyAlignment="1">
      <alignment horizontal="center" vertical="center" wrapText="1"/>
    </xf>
    <xf numFmtId="168" fontId="24" fillId="0" borderId="10" xfId="0" applyNumberFormat="1" applyFont="1" applyFill="1" applyBorder="1" applyAlignment="1">
      <alignment horizontal="center" vertical="center" wrapText="1"/>
    </xf>
    <xf numFmtId="0" fontId="1" fillId="15" borderId="10" xfId="0" applyFont="1" applyFill="1" applyBorder="1" applyAlignment="1">
      <alignment vertical="center" wrapText="1"/>
    </xf>
    <xf numFmtId="169" fontId="24" fillId="0" borderId="10" xfId="0" applyNumberFormat="1" applyFont="1" applyFill="1" applyBorder="1" applyAlignment="1">
      <alignment horizontal="center" vertical="center" wrapText="1"/>
    </xf>
    <xf numFmtId="168" fontId="2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169" fontId="24" fillId="0" borderId="10" xfId="0" applyNumberFormat="1" applyFont="1" applyFill="1" applyBorder="1" applyAlignment="1">
      <alignment horizontal="center" vertical="center" wrapText="1"/>
    </xf>
    <xf numFmtId="0" fontId="1" fillId="0" borderId="22" xfId="0" applyFont="1" applyFill="1" applyBorder="1" applyAlignment="1">
      <alignment horizontal="center" vertical="center" wrapText="1"/>
    </xf>
    <xf numFmtId="0" fontId="23" fillId="0" borderId="10" xfId="0" applyFont="1" applyFill="1" applyBorder="1" applyAlignment="1">
      <alignment horizontal="center" vertical="top" wrapText="1"/>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169" fontId="24" fillId="0" borderId="10"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4" fontId="23" fillId="0" borderId="14" xfId="0" applyNumberFormat="1" applyFont="1" applyFill="1" applyBorder="1" applyAlignment="1">
      <alignment horizontal="center" vertical="center" wrapText="1"/>
    </xf>
    <xf numFmtId="0" fontId="23" fillId="0" borderId="14"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15" borderId="14" xfId="0" applyFont="1" applyFill="1" applyBorder="1" applyAlignment="1">
      <alignment horizontal="center" vertical="top" wrapText="1"/>
    </xf>
    <xf numFmtId="0" fontId="1" fillId="0" borderId="10" xfId="0" applyFont="1" applyFill="1" applyBorder="1" applyAlignment="1">
      <alignment horizontal="center" vertical="center" wrapText="1"/>
    </xf>
    <xf numFmtId="1" fontId="23" fillId="0" borderId="10" xfId="0" applyNumberFormat="1" applyFont="1" applyFill="1" applyBorder="1" applyAlignment="1">
      <alignment horizontal="center" vertical="center" wrapText="1"/>
    </xf>
    <xf numFmtId="4" fontId="23" fillId="0" borderId="10" xfId="0" applyNumberFormat="1" applyFont="1" applyFill="1" applyBorder="1" applyAlignment="1">
      <alignment horizontal="center" vertical="center"/>
    </xf>
    <xf numFmtId="3" fontId="23" fillId="0" borderId="10"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167" fontId="23" fillId="0" borderId="10" xfId="0" applyNumberFormat="1" applyFont="1" applyFill="1" applyBorder="1" applyAlignment="1">
      <alignment horizontal="center" vertical="center" wrapText="1"/>
    </xf>
    <xf numFmtId="166" fontId="23" fillId="0" borderId="10" xfId="0" applyNumberFormat="1" applyFont="1" applyFill="1" applyBorder="1" applyAlignment="1">
      <alignment horizontal="center" vertical="center" wrapText="1"/>
    </xf>
    <xf numFmtId="0" fontId="1" fillId="0" borderId="14" xfId="0" applyFont="1" applyFill="1" applyBorder="1" applyAlignment="1">
      <alignment horizontal="center" vertical="top"/>
    </xf>
    <xf numFmtId="0" fontId="1" fillId="0" borderId="16" xfId="0" applyFont="1" applyFill="1" applyBorder="1" applyAlignment="1">
      <alignment horizontal="center" vertical="top"/>
    </xf>
    <xf numFmtId="0" fontId="1" fillId="0" borderId="15" xfId="0" applyFont="1" applyFill="1" applyBorder="1" applyAlignment="1">
      <alignment horizontal="center" vertical="top"/>
    </xf>
    <xf numFmtId="0" fontId="1" fillId="15" borderId="14" xfId="0" applyFont="1" applyFill="1" applyBorder="1" applyAlignment="1">
      <alignment horizontal="center" vertical="top"/>
    </xf>
    <xf numFmtId="0" fontId="1" fillId="15" borderId="16" xfId="0" applyFont="1" applyFill="1" applyBorder="1" applyAlignment="1">
      <alignment horizontal="center" vertical="top"/>
    </xf>
    <xf numFmtId="0" fontId="1" fillId="15" borderId="15" xfId="0" applyFont="1" applyFill="1" applyBorder="1" applyAlignment="1">
      <alignment horizontal="center" vertical="top"/>
    </xf>
    <xf numFmtId="0" fontId="23" fillId="15" borderId="14" xfId="0" applyFont="1" applyFill="1" applyBorder="1" applyAlignment="1">
      <alignment horizontal="center" vertical="top" wrapText="1"/>
    </xf>
    <xf numFmtId="0" fontId="23" fillId="15" borderId="16" xfId="0" applyFont="1" applyFill="1" applyBorder="1" applyAlignment="1">
      <alignment horizontal="center" vertical="top" wrapText="1"/>
    </xf>
    <xf numFmtId="0" fontId="23" fillId="15" borderId="15" xfId="0" applyFont="1" applyFill="1" applyBorder="1" applyAlignment="1">
      <alignment horizontal="center" vertical="top" wrapText="1"/>
    </xf>
    <xf numFmtId="49" fontId="2" fillId="15" borderId="10" xfId="0" applyNumberFormat="1" applyFont="1" applyFill="1" applyBorder="1" applyAlignment="1">
      <alignment horizontal="center" vertical="top" wrapText="1"/>
    </xf>
    <xf numFmtId="0" fontId="1" fillId="15" borderId="10" xfId="0" applyNumberFormat="1" applyFont="1" applyFill="1" applyBorder="1" applyAlignment="1">
      <alignment horizontal="center" vertical="top" wrapText="1"/>
    </xf>
    <xf numFmtId="49" fontId="1" fillId="15" borderId="10" xfId="0" applyNumberFormat="1" applyFont="1" applyFill="1" applyBorder="1" applyAlignment="1">
      <alignment horizontal="center" vertical="top" wrapText="1"/>
    </xf>
    <xf numFmtId="0" fontId="23" fillId="0" borderId="10" xfId="0" applyNumberFormat="1" applyFont="1" applyFill="1" applyBorder="1" applyAlignment="1">
      <alignment horizontal="center" vertical="top" wrapText="1"/>
    </xf>
    <xf numFmtId="0" fontId="23" fillId="0" borderId="10" xfId="0" applyFont="1" applyFill="1" applyBorder="1" applyAlignment="1">
      <alignment horizontal="center" vertical="top" wrapText="1"/>
    </xf>
    <xf numFmtId="0" fontId="23" fillId="0" borderId="14" xfId="0" applyNumberFormat="1" applyFont="1" applyFill="1" applyBorder="1" applyAlignment="1">
      <alignment horizontal="center" vertical="center" wrapText="1"/>
    </xf>
    <xf numFmtId="0" fontId="23" fillId="0" borderId="15" xfId="0" applyNumberFormat="1" applyFont="1" applyFill="1" applyBorder="1" applyAlignment="1">
      <alignment horizontal="center" vertical="center" wrapText="1"/>
    </xf>
    <xf numFmtId="4" fontId="23" fillId="0" borderId="14" xfId="0" applyNumberFormat="1" applyFont="1" applyFill="1" applyBorder="1" applyAlignment="1">
      <alignment horizontal="center" vertical="center" wrapText="1"/>
    </xf>
    <xf numFmtId="4" fontId="23" fillId="0" borderId="15" xfId="0" applyNumberFormat="1" applyFont="1" applyFill="1" applyBorder="1" applyAlignment="1">
      <alignment horizontal="center" vertical="center" wrapText="1"/>
    </xf>
    <xf numFmtId="167" fontId="23" fillId="0" borderId="14" xfId="0" applyNumberFormat="1" applyFont="1" applyFill="1" applyBorder="1" applyAlignment="1">
      <alignment horizontal="center" vertical="center" wrapText="1"/>
    </xf>
    <xf numFmtId="167" fontId="23" fillId="0" borderId="16" xfId="0" applyNumberFormat="1" applyFont="1" applyFill="1" applyBorder="1" applyAlignment="1">
      <alignment horizontal="center" vertical="center" wrapText="1"/>
    </xf>
    <xf numFmtId="167" fontId="23" fillId="0" borderId="15" xfId="0" applyNumberFormat="1" applyFont="1" applyFill="1" applyBorder="1" applyAlignment="1">
      <alignment horizontal="center" vertical="center" wrapText="1"/>
    </xf>
    <xf numFmtId="0" fontId="23" fillId="0" borderId="16"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23" fillId="0" borderId="14" xfId="0" applyFont="1" applyFill="1" applyBorder="1" applyAlignment="1">
      <alignment horizontal="center" vertical="top" wrapText="1"/>
    </xf>
    <xf numFmtId="0" fontId="23" fillId="0" borderId="16" xfId="0" applyFont="1" applyFill="1" applyBorder="1" applyAlignment="1">
      <alignment horizontal="center" vertical="top" wrapText="1"/>
    </xf>
    <xf numFmtId="0" fontId="23" fillId="0" borderId="15" xfId="0" applyFont="1" applyFill="1" applyBorder="1" applyAlignment="1">
      <alignment horizontal="center" vertical="top" wrapText="1"/>
    </xf>
    <xf numFmtId="0" fontId="1" fillId="0" borderId="16" xfId="0" applyFont="1" applyFill="1" applyBorder="1" applyAlignment="1">
      <alignment vertical="center"/>
    </xf>
    <xf numFmtId="0" fontId="1" fillId="0" borderId="15" xfId="0" applyFont="1" applyFill="1" applyBorder="1" applyAlignment="1">
      <alignment vertical="center"/>
    </xf>
    <xf numFmtId="49" fontId="31" fillId="15" borderId="10" xfId="0" applyNumberFormat="1" applyFont="1" applyFill="1" applyBorder="1" applyAlignment="1">
      <alignment horizontal="center" vertical="top" wrapText="1"/>
    </xf>
    <xf numFmtId="167" fontId="23" fillId="0" borderId="14" xfId="0" applyNumberFormat="1" applyFont="1" applyFill="1" applyBorder="1" applyAlignment="1">
      <alignment horizontal="center" vertical="center"/>
    </xf>
    <xf numFmtId="167" fontId="23" fillId="0" borderId="16" xfId="0" applyNumberFormat="1" applyFont="1" applyFill="1" applyBorder="1" applyAlignment="1">
      <alignment horizontal="center" vertical="center"/>
    </xf>
    <xf numFmtId="167" fontId="23" fillId="0" borderId="15" xfId="0" applyNumberFormat="1" applyFont="1" applyFill="1" applyBorder="1" applyAlignment="1">
      <alignment horizontal="center" vertical="center"/>
    </xf>
    <xf numFmtId="49" fontId="23" fillId="0" borderId="14" xfId="0" applyNumberFormat="1" applyFont="1" applyFill="1" applyBorder="1" applyAlignment="1">
      <alignment horizontal="center" vertical="top" wrapText="1"/>
    </xf>
    <xf numFmtId="49" fontId="23" fillId="0" borderId="16" xfId="0" applyNumberFormat="1" applyFont="1" applyFill="1" applyBorder="1" applyAlignment="1">
      <alignment horizontal="center" vertical="top" wrapText="1"/>
    </xf>
    <xf numFmtId="49" fontId="23" fillId="0" borderId="15" xfId="0" applyNumberFormat="1" applyFont="1" applyFill="1" applyBorder="1" applyAlignment="1">
      <alignment horizontal="center" vertical="top" wrapText="1"/>
    </xf>
    <xf numFmtId="11" fontId="1" fillId="0" borderId="10" xfId="0" applyNumberFormat="1" applyFont="1" applyFill="1" applyBorder="1" applyAlignment="1">
      <alignment horizontal="center" vertical="top" wrapText="1"/>
    </xf>
    <xf numFmtId="49" fontId="2" fillId="0" borderId="10" xfId="0" applyNumberFormat="1" applyFont="1" applyFill="1" applyBorder="1" applyAlignment="1">
      <alignment horizontal="center" vertical="top" wrapText="1"/>
    </xf>
    <xf numFmtId="49" fontId="1" fillId="0" borderId="10" xfId="0" applyNumberFormat="1" applyFont="1" applyFill="1" applyBorder="1" applyAlignment="1">
      <alignment horizontal="center" vertical="top" wrapText="1"/>
    </xf>
    <xf numFmtId="0" fontId="22" fillId="0" borderId="10" xfId="0" applyFont="1" applyFill="1" applyBorder="1" applyAlignment="1">
      <alignment horizontal="center" vertical="top" wrapText="1"/>
    </xf>
    <xf numFmtId="49" fontId="23" fillId="0" borderId="10" xfId="0" applyNumberFormat="1" applyFont="1" applyFill="1" applyBorder="1" applyAlignment="1">
      <alignment horizontal="center" vertical="top" wrapText="1"/>
    </xf>
    <xf numFmtId="0" fontId="1" fillId="0" borderId="14"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0" applyFont="1" applyFill="1" applyBorder="1" applyAlignment="1">
      <alignment horizontal="center" vertical="center"/>
    </xf>
    <xf numFmtId="4" fontId="23" fillId="0" borderId="16" xfId="0" applyNumberFormat="1" applyFont="1" applyFill="1" applyBorder="1" applyAlignment="1">
      <alignment horizontal="center" vertical="center" wrapText="1"/>
    </xf>
    <xf numFmtId="0" fontId="2" fillId="0" borderId="14" xfId="0" applyFont="1" applyFill="1" applyBorder="1" applyAlignment="1">
      <alignment horizontal="center" vertical="top"/>
    </xf>
    <xf numFmtId="0" fontId="2" fillId="0" borderId="16" xfId="0" applyFont="1" applyFill="1" applyBorder="1" applyAlignment="1">
      <alignment horizontal="center" vertical="top"/>
    </xf>
    <xf numFmtId="0" fontId="2" fillId="0" borderId="15" xfId="0" applyFont="1" applyFill="1" applyBorder="1" applyAlignment="1">
      <alignment horizontal="center" vertical="top"/>
    </xf>
    <xf numFmtId="0" fontId="24" fillId="0" borderId="14" xfId="0" applyFont="1" applyFill="1" applyBorder="1" applyAlignment="1">
      <alignment horizontal="center" vertical="center" wrapText="1"/>
    </xf>
    <xf numFmtId="0" fontId="22" fillId="0" borderId="16" xfId="0" applyFont="1" applyFill="1" applyBorder="1" applyAlignment="1">
      <alignment horizontal="center" vertical="center"/>
    </xf>
    <xf numFmtId="0" fontId="2" fillId="0" borderId="10" xfId="0" applyFont="1" applyFill="1" applyBorder="1" applyAlignment="1">
      <alignment horizontal="center" vertical="top" wrapText="1"/>
    </xf>
    <xf numFmtId="0" fontId="1" fillId="0" borderId="10" xfId="0" applyFont="1" applyFill="1" applyBorder="1" applyAlignment="1">
      <alignment horizontal="center" vertical="top" wrapText="1"/>
    </xf>
    <xf numFmtId="49" fontId="2" fillId="15" borderId="11" xfId="0" applyNumberFormat="1" applyFont="1" applyFill="1" applyBorder="1" applyAlignment="1">
      <alignment horizontal="center" vertical="top" wrapText="1"/>
    </xf>
    <xf numFmtId="49" fontId="2" fillId="15" borderId="12" xfId="0" applyNumberFormat="1" applyFont="1" applyFill="1" applyBorder="1" applyAlignment="1">
      <alignment horizontal="center" vertical="top" wrapText="1"/>
    </xf>
    <xf numFmtId="49" fontId="2" fillId="15" borderId="13" xfId="0" applyNumberFormat="1" applyFont="1" applyFill="1" applyBorder="1" applyAlignment="1">
      <alignment horizontal="center" vertical="top" wrapText="1"/>
    </xf>
    <xf numFmtId="0" fontId="27" fillId="19" borderId="17" xfId="0" applyNumberFormat="1" applyFont="1" applyFill="1" applyBorder="1" applyAlignment="1">
      <alignment horizontal="center" vertical="top" wrapText="1"/>
    </xf>
    <xf numFmtId="0" fontId="27" fillId="19" borderId="18" xfId="0" applyNumberFormat="1" applyFont="1" applyFill="1" applyBorder="1" applyAlignment="1">
      <alignment horizontal="center" vertical="top" wrapText="1"/>
    </xf>
    <xf numFmtId="0" fontId="27" fillId="19" borderId="19" xfId="0" applyNumberFormat="1" applyFont="1" applyFill="1" applyBorder="1" applyAlignment="1">
      <alignment horizontal="center" vertical="top" wrapText="1"/>
    </xf>
    <xf numFmtId="0" fontId="27" fillId="19" borderId="20" xfId="0" applyNumberFormat="1" applyFont="1" applyFill="1" applyBorder="1" applyAlignment="1">
      <alignment horizontal="center" vertical="top" wrapText="1"/>
    </xf>
    <xf numFmtId="0" fontId="27" fillId="19" borderId="21" xfId="0" applyNumberFormat="1" applyFont="1" applyFill="1" applyBorder="1" applyAlignment="1">
      <alignment horizontal="center" vertical="top" wrapText="1"/>
    </xf>
    <xf numFmtId="0" fontId="27" fillId="19" borderId="22" xfId="0" applyNumberFormat="1" applyFont="1" applyFill="1" applyBorder="1" applyAlignment="1">
      <alignment horizontal="center" vertical="top" wrapText="1"/>
    </xf>
    <xf numFmtId="49" fontId="1" fillId="16" borderId="10" xfId="0" applyNumberFormat="1" applyFont="1" applyFill="1" applyBorder="1" applyAlignment="1">
      <alignment horizontal="center" vertical="top" wrapText="1"/>
    </xf>
    <xf numFmtId="49" fontId="25" fillId="16" borderId="10" xfId="0" applyNumberFormat="1" applyFont="1" applyFill="1" applyBorder="1" applyAlignment="1">
      <alignment horizontal="center" vertical="top" wrapText="1"/>
    </xf>
    <xf numFmtId="49" fontId="25" fillId="16" borderId="14" xfId="0" applyNumberFormat="1" applyFont="1" applyFill="1" applyBorder="1" applyAlignment="1">
      <alignment horizontal="center" vertical="top" wrapText="1"/>
    </xf>
    <xf numFmtId="49" fontId="25" fillId="16" borderId="15" xfId="0" applyNumberFormat="1" applyFont="1" applyFill="1" applyBorder="1" applyAlignment="1">
      <alignment horizontal="center" vertical="top" wrapText="1"/>
    </xf>
    <xf numFmtId="0" fontId="23" fillId="0" borderId="16" xfId="0" applyFont="1" applyBorder="1" applyAlignment="1">
      <alignment horizontal="center" vertical="top" wrapText="1"/>
    </xf>
    <xf numFmtId="0" fontId="30" fillId="0" borderId="15" xfId="0" applyFont="1" applyBorder="1" applyAlignment="1">
      <alignment horizontal="center" vertical="top" wrapText="1"/>
    </xf>
    <xf numFmtId="0" fontId="23" fillId="0" borderId="15" xfId="0" applyFont="1" applyBorder="1" applyAlignment="1">
      <alignment horizontal="center" vertical="top" wrapText="1"/>
    </xf>
    <xf numFmtId="0" fontId="2" fillId="16" borderId="14" xfId="0" applyFont="1" applyFill="1" applyBorder="1" applyAlignment="1">
      <alignment horizontal="center" vertical="top"/>
    </xf>
    <xf numFmtId="0" fontId="2" fillId="15" borderId="16" xfId="0" applyFont="1" applyFill="1" applyBorder="1" applyAlignment="1">
      <alignment horizontal="center" vertical="top"/>
    </xf>
    <xf numFmtId="0" fontId="2" fillId="15" borderId="15" xfId="0" applyFont="1" applyFill="1" applyBorder="1" applyAlignment="1">
      <alignment horizontal="center" vertical="top"/>
    </xf>
    <xf numFmtId="0" fontId="23" fillId="0" borderId="10" xfId="0" applyNumberFormat="1" applyFont="1" applyFill="1" applyBorder="1" applyAlignment="1">
      <alignment horizontal="center" vertical="top"/>
    </xf>
    <xf numFmtId="49" fontId="23" fillId="15" borderId="10" xfId="0" applyNumberFormat="1" applyFont="1" applyFill="1" applyBorder="1" applyAlignment="1">
      <alignment horizontal="center" vertical="top" wrapText="1"/>
    </xf>
    <xf numFmtId="0" fontId="23"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169" fontId="24" fillId="0" borderId="10" xfId="0" applyNumberFormat="1" applyFont="1" applyFill="1" applyBorder="1" applyAlignment="1">
      <alignment horizontal="center" vertical="center" wrapText="1"/>
    </xf>
    <xf numFmtId="168" fontId="24" fillId="0" borderId="10" xfId="0" applyNumberFormat="1" applyFont="1" applyFill="1" applyBorder="1" applyAlignment="1">
      <alignment horizontal="center" vertical="center" wrapText="1"/>
    </xf>
    <xf numFmtId="49" fontId="23" fillId="0" borderId="14" xfId="0" applyNumberFormat="1" applyFont="1" applyFill="1" applyBorder="1" applyAlignment="1">
      <alignment horizontal="center" vertical="center" wrapText="1"/>
    </xf>
    <xf numFmtId="49" fontId="23" fillId="0" borderId="16" xfId="0" applyNumberFormat="1" applyFont="1" applyFill="1" applyBorder="1" applyAlignment="1">
      <alignment horizontal="center" vertical="center" wrapText="1"/>
    </xf>
    <xf numFmtId="49" fontId="23" fillId="0" borderId="15" xfId="0" applyNumberFormat="1"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2" fontId="23" fillId="0" borderId="14" xfId="0" applyNumberFormat="1" applyFont="1" applyFill="1" applyBorder="1" applyAlignment="1">
      <alignment horizontal="center" vertical="center" wrapText="1"/>
    </xf>
    <xf numFmtId="2" fontId="23" fillId="0" borderId="15" xfId="0" applyNumberFormat="1" applyFont="1" applyFill="1" applyBorder="1" applyAlignment="1">
      <alignment horizontal="center" vertical="center" wrapText="1"/>
    </xf>
    <xf numFmtId="0" fontId="1" fillId="15" borderId="10" xfId="0" applyFont="1" applyFill="1" applyBorder="1" applyAlignment="1">
      <alignment horizontal="center" vertical="top" wrapText="1"/>
    </xf>
    <xf numFmtId="0" fontId="25" fillId="0" borderId="10" xfId="0" applyFont="1" applyFill="1" applyBorder="1" applyAlignment="1">
      <alignment horizontal="center" vertical="top" wrapText="1"/>
    </xf>
    <xf numFmtId="169" fontId="23" fillId="0" borderId="10" xfId="0" applyNumberFormat="1" applyFont="1" applyFill="1" applyBorder="1" applyAlignment="1">
      <alignment horizontal="center" vertical="top" wrapText="1"/>
    </xf>
    <xf numFmtId="0" fontId="1" fillId="0" borderId="10" xfId="0" applyFont="1" applyFill="1" applyBorder="1" applyAlignment="1">
      <alignment horizontal="center" vertical="center" wrapText="1"/>
    </xf>
    <xf numFmtId="49" fontId="23" fillId="18" borderId="14" xfId="0" applyNumberFormat="1" applyFont="1" applyFill="1" applyBorder="1" applyAlignment="1">
      <alignment horizontal="center" vertical="center" wrapText="1"/>
    </xf>
    <xf numFmtId="49" fontId="23" fillId="18" borderId="15" xfId="0" applyNumberFormat="1" applyFont="1" applyFill="1" applyBorder="1" applyAlignment="1">
      <alignment horizontal="center" vertical="center" wrapText="1"/>
    </xf>
    <xf numFmtId="169" fontId="24" fillId="0" borderId="14" xfId="0" applyNumberFormat="1" applyFont="1" applyFill="1" applyBorder="1" applyAlignment="1">
      <alignment horizontal="center" vertical="center" wrapText="1"/>
    </xf>
    <xf numFmtId="169" fontId="24" fillId="0" borderId="15" xfId="0" applyNumberFormat="1" applyFont="1" applyFill="1" applyBorder="1" applyAlignment="1">
      <alignment horizontal="center" vertical="center" wrapText="1"/>
    </xf>
    <xf numFmtId="168" fontId="24" fillId="0" borderId="14" xfId="0" applyNumberFormat="1" applyFont="1" applyFill="1" applyBorder="1" applyAlignment="1">
      <alignment horizontal="center" vertical="center" wrapText="1"/>
    </xf>
    <xf numFmtId="168" fontId="24" fillId="0" borderId="15" xfId="0" applyNumberFormat="1" applyFont="1" applyFill="1" applyBorder="1" applyAlignment="1">
      <alignment horizontal="center" vertical="center" wrapText="1"/>
    </xf>
    <xf numFmtId="49" fontId="23" fillId="15" borderId="11" xfId="0" applyNumberFormat="1" applyFont="1" applyFill="1" applyBorder="1" applyAlignment="1">
      <alignment horizontal="center" vertical="top" wrapText="1"/>
    </xf>
    <xf numFmtId="49" fontId="23" fillId="15" borderId="12" xfId="0" applyNumberFormat="1" applyFont="1" applyFill="1" applyBorder="1" applyAlignment="1">
      <alignment horizontal="center" vertical="top" wrapText="1"/>
    </xf>
    <xf numFmtId="49" fontId="23" fillId="15" borderId="13" xfId="0" applyNumberFormat="1" applyFont="1" applyFill="1" applyBorder="1" applyAlignment="1">
      <alignment horizontal="center" vertical="top" wrapText="1"/>
    </xf>
    <xf numFmtId="49" fontId="23" fillId="0" borderId="11" xfId="0" applyNumberFormat="1" applyFont="1" applyFill="1" applyBorder="1" applyAlignment="1">
      <alignment horizontal="center" vertical="top" wrapText="1"/>
    </xf>
    <xf numFmtId="49" fontId="23" fillId="0" borderId="12" xfId="0" applyNumberFormat="1" applyFont="1" applyFill="1" applyBorder="1" applyAlignment="1">
      <alignment horizontal="center" vertical="top" wrapText="1"/>
    </xf>
    <xf numFmtId="49" fontId="23" fillId="0" borderId="13" xfId="0" applyNumberFormat="1" applyFont="1" applyFill="1" applyBorder="1" applyAlignment="1">
      <alignment horizontal="center" vertical="top" wrapText="1"/>
    </xf>
    <xf numFmtId="49" fontId="25" fillId="15" borderId="11" xfId="0" applyNumberFormat="1" applyFont="1" applyFill="1" applyBorder="1" applyAlignment="1">
      <alignment horizontal="center" vertical="top" wrapText="1"/>
    </xf>
    <xf numFmtId="49" fontId="25" fillId="15" borderId="12" xfId="0" applyNumberFormat="1" applyFont="1" applyFill="1" applyBorder="1" applyAlignment="1">
      <alignment horizontal="center" vertical="top" wrapText="1"/>
    </xf>
    <xf numFmtId="49" fontId="25" fillId="15" borderId="13" xfId="0" applyNumberFormat="1" applyFont="1" applyFill="1" applyBorder="1" applyAlignment="1">
      <alignment horizontal="center" vertical="top" wrapText="1"/>
    </xf>
    <xf numFmtId="0" fontId="1" fillId="0" borderId="15" xfId="0" applyNumberFormat="1" applyFont="1" applyFill="1" applyBorder="1" applyAlignment="1">
      <alignment horizontal="center" vertical="center" wrapText="1"/>
    </xf>
    <xf numFmtId="1" fontId="23" fillId="0" borderId="14" xfId="0" applyNumberFormat="1" applyFont="1" applyFill="1" applyBorder="1" applyAlignment="1">
      <alignment horizontal="center" vertical="center" wrapText="1"/>
    </xf>
    <xf numFmtId="1" fontId="23" fillId="0" borderId="15" xfId="0" applyNumberFormat="1" applyFont="1" applyFill="1" applyBorder="1" applyAlignment="1">
      <alignment horizontal="center" vertical="center" wrapText="1"/>
    </xf>
    <xf numFmtId="0" fontId="23" fillId="15" borderId="10" xfId="0" applyNumberFormat="1" applyFont="1" applyFill="1" applyBorder="1" applyAlignment="1">
      <alignment horizontal="center" vertical="top" wrapText="1"/>
    </xf>
    <xf numFmtId="49" fontId="1" fillId="15" borderId="14" xfId="0" applyNumberFormat="1" applyFont="1" applyFill="1" applyBorder="1" applyAlignment="1">
      <alignment horizontal="center" vertical="top" wrapText="1"/>
    </xf>
    <xf numFmtId="49" fontId="1" fillId="15" borderId="15" xfId="0" applyNumberFormat="1" applyFont="1" applyFill="1" applyBorder="1" applyAlignment="1">
      <alignment horizontal="center" vertical="top" wrapText="1"/>
    </xf>
    <xf numFmtId="0" fontId="22" fillId="0" borderId="15" xfId="0" applyFont="1" applyBorder="1" applyAlignment="1">
      <alignment horizontal="center" vertical="top" wrapText="1"/>
    </xf>
    <xf numFmtId="11" fontId="23" fillId="0" borderId="10" xfId="0" applyNumberFormat="1" applyFont="1" applyFill="1" applyBorder="1" applyAlignment="1">
      <alignment horizontal="center" vertical="top" wrapText="1"/>
    </xf>
    <xf numFmtId="49" fontId="1" fillId="16" borderId="14" xfId="0" applyNumberFormat="1" applyFont="1" applyFill="1" applyBorder="1" applyAlignment="1">
      <alignment horizontal="center" vertical="top" wrapText="1"/>
    </xf>
    <xf numFmtId="49" fontId="1" fillId="16" borderId="16" xfId="0" applyNumberFormat="1" applyFont="1" applyFill="1" applyBorder="1" applyAlignment="1">
      <alignment horizontal="center" vertical="top" wrapText="1"/>
    </xf>
    <xf numFmtId="49" fontId="1" fillId="16" borderId="15" xfId="0" applyNumberFormat="1" applyFont="1" applyFill="1" applyBorder="1" applyAlignment="1">
      <alignment horizontal="center" vertical="top" wrapText="1"/>
    </xf>
    <xf numFmtId="0" fontId="1" fillId="0" borderId="17"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49" fontId="23" fillId="15" borderId="14" xfId="0" applyNumberFormat="1" applyFont="1" applyFill="1" applyBorder="1" applyAlignment="1">
      <alignment horizontal="center" vertical="center" wrapText="1"/>
    </xf>
    <xf numFmtId="49" fontId="23" fillId="15" borderId="15" xfId="0" applyNumberFormat="1" applyFont="1" applyFill="1" applyBorder="1" applyAlignment="1">
      <alignment horizontal="center" vertical="center" wrapText="1"/>
    </xf>
    <xf numFmtId="49" fontId="23" fillId="18" borderId="10" xfId="0" applyNumberFormat="1" applyFont="1" applyFill="1" applyBorder="1" applyAlignment="1">
      <alignment horizontal="center" vertical="center" wrapText="1"/>
    </xf>
    <xf numFmtId="49" fontId="23" fillId="15" borderId="10" xfId="0" applyNumberFormat="1" applyFont="1" applyFill="1" applyBorder="1" applyAlignment="1">
      <alignment horizontal="center" vertical="center" wrapText="1"/>
    </xf>
    <xf numFmtId="49" fontId="1" fillId="15" borderId="16" xfId="0" applyNumberFormat="1" applyFont="1" applyFill="1" applyBorder="1" applyAlignment="1">
      <alignment horizontal="center" vertical="top" wrapText="1"/>
    </xf>
    <xf numFmtId="0" fontId="0" fillId="0" borderId="15" xfId="0" applyBorder="1" applyAlignment="1">
      <alignment horizontal="center" vertical="top" wrapText="1"/>
    </xf>
    <xf numFmtId="164" fontId="23" fillId="0" borderId="14" xfId="0" applyNumberFormat="1" applyFont="1" applyFill="1" applyBorder="1" applyAlignment="1">
      <alignment horizontal="center" vertical="center" wrapText="1"/>
    </xf>
    <xf numFmtId="164" fontId="23" fillId="0" borderId="16" xfId="0" applyNumberFormat="1" applyFont="1" applyFill="1" applyBorder="1" applyAlignment="1">
      <alignment horizontal="center" vertical="center" wrapText="1"/>
    </xf>
    <xf numFmtId="164" fontId="23" fillId="0" borderId="15" xfId="0" applyNumberFormat="1" applyFont="1" applyFill="1" applyBorder="1" applyAlignment="1">
      <alignment horizontal="center" vertical="center" wrapText="1"/>
    </xf>
    <xf numFmtId="2" fontId="23" fillId="0" borderId="16" xfId="0" applyNumberFormat="1" applyFont="1" applyFill="1" applyBorder="1" applyAlignment="1">
      <alignment horizontal="center" vertical="center" wrapText="1"/>
    </xf>
    <xf numFmtId="49" fontId="23" fillId="15" borderId="16" xfId="0" applyNumberFormat="1" applyFont="1" applyFill="1" applyBorder="1" applyAlignment="1">
      <alignment horizontal="center" vertical="center" wrapText="1"/>
    </xf>
    <xf numFmtId="169" fontId="24" fillId="0" borderId="16" xfId="0" applyNumberFormat="1" applyFont="1" applyFill="1" applyBorder="1" applyAlignment="1">
      <alignment horizontal="center" vertical="center" wrapText="1"/>
    </xf>
    <xf numFmtId="9" fontId="24" fillId="0" borderId="14" xfId="0" applyNumberFormat="1" applyFont="1" applyFill="1" applyBorder="1" applyAlignment="1">
      <alignment horizontal="center" vertical="center" wrapText="1"/>
    </xf>
    <xf numFmtId="9" fontId="24" fillId="0" borderId="16" xfId="0" applyNumberFormat="1" applyFont="1" applyFill="1" applyBorder="1" applyAlignment="1">
      <alignment horizontal="center" vertical="center" wrapText="1"/>
    </xf>
    <xf numFmtId="9" fontId="24" fillId="0" borderId="15" xfId="0" applyNumberFormat="1" applyFont="1" applyFill="1" applyBorder="1" applyAlignment="1">
      <alignment horizontal="center" vertical="center" wrapText="1"/>
    </xf>
    <xf numFmtId="0" fontId="1" fillId="15" borderId="14" xfId="0" applyNumberFormat="1" applyFont="1" applyFill="1" applyBorder="1" applyAlignment="1">
      <alignment horizontal="center" vertical="center" wrapText="1"/>
    </xf>
    <xf numFmtId="0" fontId="1" fillId="15" borderId="16" xfId="0" applyNumberFormat="1" applyFont="1" applyFill="1" applyBorder="1" applyAlignment="1">
      <alignment horizontal="center" vertical="center" wrapText="1"/>
    </xf>
    <xf numFmtId="0" fontId="1" fillId="15" borderId="15" xfId="0" applyNumberFormat="1" applyFont="1" applyFill="1" applyBorder="1" applyAlignment="1">
      <alignment horizontal="center" vertical="center" wrapText="1"/>
    </xf>
    <xf numFmtId="49" fontId="1" fillId="15" borderId="11" xfId="0" applyNumberFormat="1" applyFont="1" applyFill="1" applyBorder="1" applyAlignment="1">
      <alignment horizontal="center" vertical="top" wrapText="1"/>
    </xf>
    <xf numFmtId="49" fontId="1" fillId="15" borderId="12" xfId="0" applyNumberFormat="1" applyFont="1" applyFill="1" applyBorder="1" applyAlignment="1">
      <alignment horizontal="center" vertical="top" wrapText="1"/>
    </xf>
    <xf numFmtId="49" fontId="1" fillId="15" borderId="13" xfId="0" applyNumberFormat="1" applyFont="1" applyFill="1" applyBorder="1" applyAlignment="1">
      <alignment horizontal="center" vertical="top" wrapText="1"/>
    </xf>
    <xf numFmtId="1" fontId="23" fillId="0" borderId="16" xfId="0" applyNumberFormat="1" applyFont="1" applyFill="1" applyBorder="1" applyAlignment="1">
      <alignment horizontal="center" vertical="center" wrapText="1"/>
    </xf>
    <xf numFmtId="0" fontId="1" fillId="15" borderId="14" xfId="0" applyFont="1" applyFill="1" applyBorder="1" applyAlignment="1">
      <alignment horizontal="center" vertical="center"/>
    </xf>
    <xf numFmtId="0" fontId="1" fillId="15" borderId="16" xfId="0" applyFont="1" applyFill="1" applyBorder="1" applyAlignment="1">
      <alignment horizontal="center" vertical="center"/>
    </xf>
    <xf numFmtId="0" fontId="1" fillId="15" borderId="15" xfId="0" applyFont="1" applyFill="1" applyBorder="1" applyAlignment="1">
      <alignment horizontal="center" vertical="center"/>
    </xf>
    <xf numFmtId="49" fontId="23" fillId="15" borderId="14" xfId="0" applyNumberFormat="1" applyFont="1" applyFill="1" applyBorder="1" applyAlignment="1">
      <alignment horizontal="center" vertical="top" wrapText="1"/>
    </xf>
    <xf numFmtId="49" fontId="23" fillId="15" borderId="16" xfId="0" applyNumberFormat="1" applyFont="1" applyFill="1" applyBorder="1" applyAlignment="1">
      <alignment horizontal="center" vertical="top" wrapText="1"/>
    </xf>
    <xf numFmtId="49" fontId="23" fillId="15" borderId="15" xfId="0" applyNumberFormat="1" applyFont="1" applyFill="1" applyBorder="1" applyAlignment="1">
      <alignment horizontal="center" vertical="top" wrapText="1"/>
    </xf>
    <xf numFmtId="168" fontId="24" fillId="0" borderId="16" xfId="0" applyNumberFormat="1" applyFont="1" applyFill="1" applyBorder="1" applyAlignment="1">
      <alignment horizontal="center" vertical="center" wrapText="1"/>
    </xf>
    <xf numFmtId="0" fontId="22" fillId="0" borderId="10" xfId="0" applyFont="1" applyBorder="1" applyAlignment="1">
      <alignment horizontal="center" vertical="top" wrapText="1"/>
    </xf>
    <xf numFmtId="49" fontId="1" fillId="0" borderId="14" xfId="0" applyNumberFormat="1" applyFont="1" applyFill="1" applyBorder="1" applyAlignment="1">
      <alignment horizontal="center" vertical="top" wrapText="1"/>
    </xf>
    <xf numFmtId="49" fontId="1" fillId="0" borderId="16" xfId="0" applyNumberFormat="1" applyFont="1" applyFill="1" applyBorder="1" applyAlignment="1">
      <alignment horizontal="center" vertical="top" wrapText="1"/>
    </xf>
    <xf numFmtId="49" fontId="1" fillId="0" borderId="15" xfId="0" applyNumberFormat="1" applyFont="1" applyFill="1" applyBorder="1" applyAlignment="1">
      <alignment horizontal="center" vertical="top" wrapText="1"/>
    </xf>
    <xf numFmtId="0" fontId="1" fillId="16" borderId="10"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0" fontId="23" fillId="0" borderId="14" xfId="0" applyNumberFormat="1" applyFont="1" applyFill="1" applyBorder="1" applyAlignment="1">
      <alignment horizontal="center" vertical="top" wrapText="1"/>
    </xf>
    <xf numFmtId="0" fontId="23" fillId="0" borderId="15" xfId="0" applyNumberFormat="1" applyFont="1" applyFill="1" applyBorder="1" applyAlignment="1">
      <alignment horizontal="center" vertical="top" wrapText="1"/>
    </xf>
    <xf numFmtId="169" fontId="27" fillId="16" borderId="10" xfId="0" applyNumberFormat="1" applyFont="1" applyFill="1" applyBorder="1" applyAlignment="1">
      <alignment horizontal="center" vertical="center" wrapText="1"/>
    </xf>
    <xf numFmtId="0" fontId="1" fillId="16" borderId="10" xfId="0" applyFont="1" applyFill="1" applyBorder="1" applyAlignment="1">
      <alignment horizontal="center" vertical="center"/>
    </xf>
    <xf numFmtId="0" fontId="1" fillId="0" borderId="10" xfId="0" applyNumberFormat="1" applyFont="1" applyFill="1" applyBorder="1" applyAlignment="1">
      <alignment horizontal="center" vertical="center" wrapText="1"/>
    </xf>
    <xf numFmtId="0" fontId="24" fillId="0" borderId="10" xfId="0"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168" fontId="27" fillId="16" borderId="10" xfId="0" applyNumberFormat="1" applyFont="1" applyFill="1" applyBorder="1" applyAlignment="1">
      <alignment horizontal="center" vertical="center" wrapText="1"/>
    </xf>
    <xf numFmtId="0" fontId="2" fillId="15" borderId="14" xfId="0" applyFont="1" applyFill="1" applyBorder="1" applyAlignment="1">
      <alignment horizontal="center" vertical="center" wrapText="1"/>
    </xf>
    <xf numFmtId="0" fontId="2" fillId="15" borderId="16" xfId="0" applyFont="1" applyFill="1" applyBorder="1" applyAlignment="1">
      <alignment horizontal="center" vertical="center" wrapText="1"/>
    </xf>
    <xf numFmtId="0" fontId="2" fillId="15" borderId="15" xfId="0" applyFont="1" applyFill="1" applyBorder="1" applyAlignment="1">
      <alignment horizontal="center" vertical="center" wrapText="1"/>
    </xf>
    <xf numFmtId="169" fontId="24" fillId="15" borderId="14" xfId="0" applyNumberFormat="1" applyFont="1" applyFill="1" applyBorder="1" applyAlignment="1">
      <alignment horizontal="center" vertical="center"/>
    </xf>
    <xf numFmtId="169" fontId="24" fillId="15" borderId="16" xfId="0" applyNumberFormat="1" applyFont="1" applyFill="1" applyBorder="1" applyAlignment="1">
      <alignment horizontal="center" vertical="center"/>
    </xf>
    <xf numFmtId="169" fontId="24" fillId="15" borderId="15" xfId="0" applyNumberFormat="1" applyFont="1" applyFill="1" applyBorder="1" applyAlignment="1">
      <alignment horizontal="center" vertical="center"/>
    </xf>
    <xf numFmtId="169" fontId="24" fillId="0" borderId="14" xfId="0" applyNumberFormat="1" applyFont="1" applyFill="1" applyBorder="1" applyAlignment="1">
      <alignment horizontal="center" vertical="center"/>
    </xf>
    <xf numFmtId="169" fontId="24" fillId="0" borderId="16" xfId="0" applyNumberFormat="1" applyFont="1" applyFill="1" applyBorder="1" applyAlignment="1">
      <alignment horizontal="center" vertical="center"/>
    </xf>
    <xf numFmtId="169" fontId="24" fillId="0" borderId="15" xfId="0" applyNumberFormat="1" applyFont="1" applyFill="1" applyBorder="1" applyAlignment="1">
      <alignment horizontal="center" vertical="center"/>
    </xf>
    <xf numFmtId="166" fontId="24" fillId="0" borderId="14" xfId="0" applyNumberFormat="1" applyFont="1" applyFill="1" applyBorder="1" applyAlignment="1">
      <alignment horizontal="center" vertical="center"/>
    </xf>
    <xf numFmtId="166" fontId="24" fillId="0" borderId="16" xfId="0" applyNumberFormat="1" applyFont="1" applyFill="1" applyBorder="1" applyAlignment="1">
      <alignment horizontal="center" vertical="center"/>
    </xf>
    <xf numFmtId="166" fontId="24" fillId="0" borderId="15" xfId="0" applyNumberFormat="1" applyFont="1" applyFill="1" applyBorder="1" applyAlignment="1">
      <alignment horizontal="center" vertical="center"/>
    </xf>
    <xf numFmtId="0" fontId="1" fillId="0" borderId="14"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15" xfId="0" applyFont="1" applyFill="1" applyBorder="1" applyAlignment="1">
      <alignment horizontal="center" vertical="top" wrapText="1"/>
    </xf>
    <xf numFmtId="49" fontId="1" fillId="15" borderId="14" xfId="0" applyNumberFormat="1" applyFont="1" applyFill="1" applyBorder="1" applyAlignment="1">
      <alignment horizontal="center" vertical="center" wrapText="1"/>
    </xf>
    <xf numFmtId="49" fontId="1" fillId="15" borderId="16" xfId="0" applyNumberFormat="1" applyFont="1" applyFill="1" applyBorder="1" applyAlignment="1">
      <alignment horizontal="center" vertical="center" wrapText="1"/>
    </xf>
    <xf numFmtId="49" fontId="1" fillId="15" borderId="15" xfId="0" applyNumberFormat="1" applyFont="1" applyFill="1" applyBorder="1" applyAlignment="1">
      <alignment horizontal="center" vertical="center" wrapText="1"/>
    </xf>
  </cellXfs>
  <cellStyles count="25">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Процентный" xfId="21" builtinId="5"/>
    <cellStyle name="Связанная ячейка" xfId="22" builtinId="24" customBuiltin="1"/>
    <cellStyle name="Текст предупреждения" xfId="23" builtinId="11" customBuiltin="1"/>
    <cellStyle name="Хороший" xfId="24" builtinId="26" customBuiltin="1"/>
  </cellStyles>
  <dxfs count="0"/>
  <tableStyles count="0" defaultTableStyle="TableStyleMedium2" defaultPivotStyle="PivotStyleLight16"/>
  <colors>
    <mruColors>
      <color rgb="FFFF99FF"/>
      <color rgb="FF00FFFF"/>
      <color rgb="FFCCCCFF"/>
      <color rgb="FF9999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Users\rahimullina.landysh\Documents\&#1089;&#1083;&#1091;&#1078;&#1077;&#1073;&#1082;&#1080;\&#1054;.&#1042;.&#1059;&#1089;&#1090;&#1080;&#1085;&#1072;\&#1054;&#1090;&#1095;&#1077;&#1090;%20&#1079;&#1072;%209%20&#1084;&#1077;&#1089;&#1103;&#1094;&#1077;&#1074;%202020%20&#1075;&#1086;&#1076;&#1072;-&#1072;&#1082;&#1090;&#1091;&#1072;&#1083;&#1080;&#1079;&#1080;&#1088;&#1086;&#1074;&#1072;&#1085;&#1085;&#1099;&#108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s>
    <sheetDataSet>
      <sheetData sheetId="0" refreshError="1">
        <row r="14">
          <cell r="O14" t="str">
            <v>Индикатор рассчитывается по итогам года</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P360"/>
  <sheetViews>
    <sheetView tabSelected="1" view="pageBreakPreview" zoomScale="70" zoomScaleNormal="82" zoomScaleSheetLayoutView="70" workbookViewId="0">
      <selection activeCell="O95" sqref="O95"/>
    </sheetView>
  </sheetViews>
  <sheetFormatPr defaultColWidth="9.140625" defaultRowHeight="18" x14ac:dyDescent="0.25"/>
  <cols>
    <col min="1" max="1" width="17" style="2" customWidth="1"/>
    <col min="2" max="2" width="86.140625" style="7" customWidth="1"/>
    <col min="3" max="3" width="18.85546875" style="48" customWidth="1"/>
    <col min="4" max="5" width="20.85546875" style="80" customWidth="1"/>
    <col min="6" max="6" width="20.85546875" style="83" customWidth="1"/>
    <col min="7" max="7" width="17" style="84" customWidth="1"/>
    <col min="8" max="8" width="50" style="48" customWidth="1"/>
    <col min="9" max="9" width="11.7109375" style="46" customWidth="1"/>
    <col min="10" max="10" width="9.140625" style="47" customWidth="1"/>
    <col min="11" max="12" width="11.7109375" style="46" customWidth="1"/>
    <col min="13" max="13" width="11.7109375" style="171" customWidth="1"/>
    <col min="14" max="14" width="11.7109375" style="46" customWidth="1"/>
    <col min="15" max="15" width="48.5703125" style="48" customWidth="1"/>
    <col min="16" max="17" width="9.140625" style="2"/>
    <col min="18" max="18" width="12.85546875" style="2" customWidth="1"/>
    <col min="19" max="16384" width="9.140625" style="2"/>
  </cols>
  <sheetData>
    <row r="1" spans="1:15" x14ac:dyDescent="0.25">
      <c r="A1" s="1"/>
      <c r="B1" s="32"/>
      <c r="C1" s="50"/>
      <c r="D1" s="20"/>
      <c r="E1" s="20"/>
      <c r="F1" s="20"/>
      <c r="G1" s="65"/>
      <c r="H1" s="54"/>
      <c r="I1" s="36"/>
      <c r="J1" s="35"/>
      <c r="K1" s="36"/>
      <c r="L1" s="36"/>
      <c r="M1" s="166"/>
      <c r="N1" s="36"/>
    </row>
    <row r="2" spans="1:15" ht="36" customHeight="1" x14ac:dyDescent="0.25">
      <c r="A2" s="311" t="s">
        <v>17</v>
      </c>
      <c r="B2" s="311"/>
      <c r="C2" s="311"/>
      <c r="D2" s="312" t="s">
        <v>244</v>
      </c>
      <c r="E2" s="312"/>
      <c r="F2" s="312"/>
      <c r="G2" s="312"/>
      <c r="H2" s="312"/>
      <c r="I2" s="36"/>
      <c r="J2" s="35"/>
      <c r="K2" s="36"/>
      <c r="L2" s="36"/>
      <c r="M2" s="166"/>
      <c r="N2" s="36"/>
    </row>
    <row r="3" spans="1:15" ht="27.75" customHeight="1" x14ac:dyDescent="0.25">
      <c r="A3" s="311" t="s">
        <v>0</v>
      </c>
      <c r="B3" s="311"/>
      <c r="C3" s="311"/>
      <c r="D3" s="312" t="s">
        <v>16</v>
      </c>
      <c r="E3" s="312"/>
      <c r="F3" s="312"/>
      <c r="G3" s="312"/>
      <c r="H3" s="312"/>
      <c r="I3" s="36"/>
      <c r="J3" s="35"/>
      <c r="K3" s="36"/>
      <c r="L3" s="36"/>
      <c r="M3" s="166"/>
      <c r="N3" s="36"/>
    </row>
    <row r="4" spans="1:15" ht="78.75" customHeight="1" x14ac:dyDescent="0.25">
      <c r="A4" s="311" t="s">
        <v>18</v>
      </c>
      <c r="B4" s="311"/>
      <c r="C4" s="311"/>
      <c r="D4" s="274" t="s">
        <v>243</v>
      </c>
      <c r="E4" s="274"/>
      <c r="F4" s="274"/>
      <c r="G4" s="274"/>
      <c r="H4" s="274"/>
      <c r="I4" s="36"/>
      <c r="J4" s="35"/>
      <c r="K4" s="36"/>
      <c r="L4" s="36"/>
      <c r="M4" s="166"/>
      <c r="N4" s="36"/>
    </row>
    <row r="5" spans="1:15" x14ac:dyDescent="0.25">
      <c r="A5" s="15"/>
      <c r="B5" s="22"/>
      <c r="C5" s="52"/>
      <c r="D5" s="20"/>
      <c r="E5" s="20"/>
      <c r="F5" s="20"/>
      <c r="G5" s="65"/>
      <c r="H5" s="54"/>
      <c r="I5" s="36"/>
      <c r="J5" s="35"/>
      <c r="K5" s="36"/>
      <c r="L5" s="36"/>
      <c r="M5" s="166"/>
      <c r="N5" s="36"/>
    </row>
    <row r="6" spans="1:15" s="5" customFormat="1" x14ac:dyDescent="0.25">
      <c r="A6" s="4"/>
      <c r="B6" s="33"/>
      <c r="C6" s="85"/>
      <c r="D6" s="66"/>
      <c r="E6" s="66"/>
      <c r="F6" s="66" t="s">
        <v>245</v>
      </c>
      <c r="G6" s="67"/>
      <c r="H6" s="108"/>
      <c r="I6" s="37"/>
      <c r="J6" s="38"/>
      <c r="K6" s="37"/>
      <c r="L6" s="37"/>
      <c r="M6" s="167"/>
      <c r="N6" s="37"/>
      <c r="O6" s="49"/>
    </row>
    <row r="7" spans="1:15" s="5" customFormat="1" ht="21" customHeight="1" x14ac:dyDescent="0.25">
      <c r="A7" s="4" t="s">
        <v>1</v>
      </c>
      <c r="B7" s="33"/>
      <c r="C7" s="85"/>
      <c r="D7" s="66"/>
      <c r="E7" s="66"/>
      <c r="F7" s="66" t="s">
        <v>440</v>
      </c>
      <c r="G7" s="67"/>
      <c r="H7" s="108"/>
      <c r="I7" s="37"/>
      <c r="J7" s="38"/>
      <c r="K7" s="37"/>
      <c r="L7" s="37"/>
      <c r="M7" s="167"/>
      <c r="N7" s="37"/>
      <c r="O7" s="49"/>
    </row>
    <row r="8" spans="1:15" x14ac:dyDescent="0.25">
      <c r="A8" s="1"/>
      <c r="B8" s="32"/>
      <c r="C8" s="50"/>
      <c r="D8" s="20"/>
      <c r="E8" s="20"/>
      <c r="F8" s="20"/>
      <c r="G8" s="65"/>
      <c r="H8" s="54"/>
      <c r="I8" s="36"/>
      <c r="J8" s="35"/>
      <c r="K8" s="36"/>
      <c r="L8" s="36"/>
      <c r="M8" s="166"/>
      <c r="N8" s="36"/>
    </row>
    <row r="9" spans="1:15" ht="45" customHeight="1" x14ac:dyDescent="0.25">
      <c r="A9" s="311" t="s">
        <v>4</v>
      </c>
      <c r="B9" s="313" t="s">
        <v>20</v>
      </c>
      <c r="C9" s="299" t="s">
        <v>21</v>
      </c>
      <c r="D9" s="299" t="s">
        <v>22</v>
      </c>
      <c r="E9" s="299" t="s">
        <v>23</v>
      </c>
      <c r="F9" s="299" t="s">
        <v>25</v>
      </c>
      <c r="G9" s="298" t="s">
        <v>24</v>
      </c>
      <c r="H9" s="314" t="s">
        <v>19</v>
      </c>
      <c r="I9" s="304" t="s">
        <v>359</v>
      </c>
      <c r="J9" s="305"/>
      <c r="K9" s="305"/>
      <c r="L9" s="305"/>
      <c r="M9" s="305"/>
      <c r="N9" s="306"/>
      <c r="O9" s="50" t="s">
        <v>231</v>
      </c>
    </row>
    <row r="10" spans="1:15" ht="37.5" customHeight="1" x14ac:dyDescent="0.25">
      <c r="A10" s="311"/>
      <c r="B10" s="313"/>
      <c r="C10" s="299"/>
      <c r="D10" s="299"/>
      <c r="E10" s="299"/>
      <c r="F10" s="299"/>
      <c r="G10" s="298"/>
      <c r="H10" s="314"/>
      <c r="I10" s="297" t="s">
        <v>352</v>
      </c>
      <c r="J10" s="297"/>
      <c r="K10" s="304" t="s">
        <v>353</v>
      </c>
      <c r="L10" s="306"/>
      <c r="M10" s="236" t="s">
        <v>354</v>
      </c>
      <c r="N10" s="307" t="s">
        <v>355</v>
      </c>
      <c r="O10" s="50"/>
    </row>
    <row r="11" spans="1:15" ht="204" customHeight="1" x14ac:dyDescent="0.25">
      <c r="A11" s="311"/>
      <c r="B11" s="313"/>
      <c r="C11" s="299"/>
      <c r="D11" s="299"/>
      <c r="E11" s="299"/>
      <c r="F11" s="299"/>
      <c r="G11" s="298"/>
      <c r="H11" s="314"/>
      <c r="I11" s="165" t="s">
        <v>2</v>
      </c>
      <c r="J11" s="137" t="s">
        <v>3</v>
      </c>
      <c r="K11" s="165" t="s">
        <v>2</v>
      </c>
      <c r="L11" s="165" t="s">
        <v>3</v>
      </c>
      <c r="M11" s="237"/>
      <c r="N11" s="308"/>
      <c r="O11" s="50"/>
    </row>
    <row r="12" spans="1:15" s="11" customFormat="1" ht="18" customHeight="1" x14ac:dyDescent="0.25">
      <c r="A12" s="10" t="s">
        <v>10</v>
      </c>
      <c r="B12" s="17" t="s">
        <v>9</v>
      </c>
      <c r="C12" s="86" t="s">
        <v>8</v>
      </c>
      <c r="D12" s="68" t="s">
        <v>11</v>
      </c>
      <c r="E12" s="68" t="s">
        <v>12</v>
      </c>
      <c r="F12" s="68" t="s">
        <v>13</v>
      </c>
      <c r="G12" s="69" t="s">
        <v>15</v>
      </c>
      <c r="H12" s="53" t="s">
        <v>7</v>
      </c>
      <c r="I12" s="165" t="s">
        <v>356</v>
      </c>
      <c r="J12" s="137" t="s">
        <v>357</v>
      </c>
      <c r="K12" s="165" t="s">
        <v>358</v>
      </c>
      <c r="L12" s="165" t="s">
        <v>6</v>
      </c>
      <c r="M12" s="45" t="s">
        <v>14</v>
      </c>
      <c r="N12" s="165" t="s">
        <v>5</v>
      </c>
      <c r="O12" s="51"/>
    </row>
    <row r="13" spans="1:15" ht="44.25" customHeight="1" x14ac:dyDescent="0.25">
      <c r="A13" s="12" t="s">
        <v>26</v>
      </c>
      <c r="B13" s="321" t="s">
        <v>27</v>
      </c>
      <c r="C13" s="322"/>
      <c r="D13" s="322"/>
      <c r="E13" s="322"/>
      <c r="F13" s="322"/>
      <c r="G13" s="322"/>
      <c r="H13" s="322"/>
      <c r="I13" s="322"/>
      <c r="J13" s="322"/>
      <c r="K13" s="322"/>
      <c r="L13" s="322"/>
      <c r="M13" s="322"/>
      <c r="N13" s="323"/>
      <c r="O13" s="50"/>
    </row>
    <row r="14" spans="1:15" ht="38.25" customHeight="1" x14ac:dyDescent="0.25">
      <c r="A14" s="12" t="s">
        <v>28</v>
      </c>
      <c r="B14" s="324" t="s">
        <v>307</v>
      </c>
      <c r="C14" s="325"/>
      <c r="D14" s="325"/>
      <c r="E14" s="325"/>
      <c r="F14" s="325"/>
      <c r="G14" s="325"/>
      <c r="H14" s="325"/>
      <c r="I14" s="325"/>
      <c r="J14" s="325"/>
      <c r="K14" s="325"/>
      <c r="L14" s="325"/>
      <c r="M14" s="325"/>
      <c r="N14" s="326"/>
      <c r="O14" s="128"/>
    </row>
    <row r="15" spans="1:15" ht="27" customHeight="1" x14ac:dyDescent="0.25">
      <c r="A15" s="13" t="s">
        <v>29</v>
      </c>
      <c r="B15" s="327" t="s">
        <v>246</v>
      </c>
      <c r="C15" s="328"/>
      <c r="D15" s="328"/>
      <c r="E15" s="328"/>
      <c r="F15" s="328"/>
      <c r="G15" s="328"/>
      <c r="H15" s="328"/>
      <c r="I15" s="328"/>
      <c r="J15" s="328"/>
      <c r="K15" s="328"/>
      <c r="L15" s="328"/>
      <c r="M15" s="328"/>
      <c r="N15" s="329"/>
      <c r="O15" s="50"/>
    </row>
    <row r="16" spans="1:15" ht="26.25" customHeight="1" x14ac:dyDescent="0.25">
      <c r="A16" s="12" t="s">
        <v>30</v>
      </c>
      <c r="B16" s="321" t="s">
        <v>31</v>
      </c>
      <c r="C16" s="322"/>
      <c r="D16" s="322"/>
      <c r="E16" s="322"/>
      <c r="F16" s="322"/>
      <c r="G16" s="322"/>
      <c r="H16" s="322"/>
      <c r="I16" s="322"/>
      <c r="J16" s="322"/>
      <c r="K16" s="322"/>
      <c r="L16" s="322"/>
      <c r="M16" s="322"/>
      <c r="N16" s="323"/>
      <c r="O16" s="50"/>
    </row>
    <row r="17" spans="1:15" s="6" customFormat="1" ht="27" customHeight="1" x14ac:dyDescent="0.25">
      <c r="A17" s="120" t="s">
        <v>32</v>
      </c>
      <c r="B17" s="324" t="s">
        <v>33</v>
      </c>
      <c r="C17" s="325"/>
      <c r="D17" s="325"/>
      <c r="E17" s="325"/>
      <c r="F17" s="325"/>
      <c r="G17" s="325"/>
      <c r="H17" s="325"/>
      <c r="I17" s="325"/>
      <c r="J17" s="325"/>
      <c r="K17" s="325"/>
      <c r="L17" s="325"/>
      <c r="M17" s="325"/>
      <c r="N17" s="326"/>
      <c r="O17" s="54"/>
    </row>
    <row r="18" spans="1:15" ht="60" customHeight="1" x14ac:dyDescent="0.25">
      <c r="A18" s="233" t="s">
        <v>34</v>
      </c>
      <c r="B18" s="296" t="s">
        <v>35</v>
      </c>
      <c r="C18" s="87" t="s">
        <v>36</v>
      </c>
      <c r="D18" s="132">
        <v>181.3</v>
      </c>
      <c r="E18" s="132">
        <v>181.3</v>
      </c>
      <c r="F18" s="132">
        <v>139.9</v>
      </c>
      <c r="G18" s="129">
        <f>F18/E18</f>
        <v>0.77164920022062877</v>
      </c>
      <c r="H18" s="208" t="s">
        <v>360</v>
      </c>
      <c r="I18" s="136">
        <v>100</v>
      </c>
      <c r="J18" s="137">
        <v>100</v>
      </c>
      <c r="K18" s="136">
        <v>100</v>
      </c>
      <c r="L18" s="136">
        <v>100</v>
      </c>
      <c r="M18" s="196">
        <v>100</v>
      </c>
      <c r="N18" s="136">
        <v>100</v>
      </c>
      <c r="O18" s="52"/>
    </row>
    <row r="19" spans="1:15" ht="24.75" customHeight="1" x14ac:dyDescent="0.25">
      <c r="A19" s="233" t="s">
        <v>34</v>
      </c>
      <c r="B19" s="296" t="s">
        <v>35</v>
      </c>
      <c r="C19" s="88" t="s">
        <v>37</v>
      </c>
      <c r="D19" s="132">
        <f>D18</f>
        <v>181.3</v>
      </c>
      <c r="E19" s="132">
        <f t="shared" ref="E19:F19" si="0">E18</f>
        <v>181.3</v>
      </c>
      <c r="F19" s="132">
        <f t="shared" si="0"/>
        <v>139.9</v>
      </c>
      <c r="G19" s="129">
        <f>F19/E19</f>
        <v>0.77164920022062877</v>
      </c>
      <c r="H19" s="208"/>
      <c r="I19" s="136"/>
      <c r="J19" s="137"/>
      <c r="K19" s="136"/>
      <c r="L19" s="136"/>
      <c r="M19" s="196"/>
      <c r="N19" s="136"/>
      <c r="O19" s="50"/>
    </row>
    <row r="20" spans="1:15" ht="74.25" customHeight="1" x14ac:dyDescent="0.25">
      <c r="A20" s="233" t="s">
        <v>38</v>
      </c>
      <c r="B20" s="296" t="s">
        <v>222</v>
      </c>
      <c r="C20" s="87" t="s">
        <v>36</v>
      </c>
      <c r="D20" s="132">
        <v>2025.8</v>
      </c>
      <c r="E20" s="132">
        <v>2025.8</v>
      </c>
      <c r="F20" s="132">
        <v>1054.7</v>
      </c>
      <c r="G20" s="129">
        <f t="shared" ref="G20:G51" si="1">F20/E20</f>
        <v>0.52063382367459776</v>
      </c>
      <c r="H20" s="208" t="s">
        <v>361</v>
      </c>
      <c r="I20" s="136">
        <v>100</v>
      </c>
      <c r="J20" s="137">
        <v>100</v>
      </c>
      <c r="K20" s="136">
        <v>100</v>
      </c>
      <c r="L20" s="136">
        <v>100</v>
      </c>
      <c r="M20" s="196">
        <v>100</v>
      </c>
      <c r="N20" s="136">
        <v>100</v>
      </c>
      <c r="O20" s="52"/>
    </row>
    <row r="21" spans="1:15" ht="20.25" customHeight="1" x14ac:dyDescent="0.25">
      <c r="A21" s="233" t="s">
        <v>38</v>
      </c>
      <c r="B21" s="296" t="s">
        <v>39</v>
      </c>
      <c r="C21" s="88" t="s">
        <v>37</v>
      </c>
      <c r="D21" s="132">
        <f>D20</f>
        <v>2025.8</v>
      </c>
      <c r="E21" s="132">
        <f t="shared" ref="E21:F21" si="2">E20</f>
        <v>2025.8</v>
      </c>
      <c r="F21" s="132">
        <f t="shared" si="2"/>
        <v>1054.7</v>
      </c>
      <c r="G21" s="129">
        <f t="shared" si="1"/>
        <v>0.52063382367459776</v>
      </c>
      <c r="H21" s="208"/>
      <c r="I21" s="136"/>
      <c r="J21" s="137"/>
      <c r="K21" s="136"/>
      <c r="L21" s="136"/>
      <c r="M21" s="196"/>
      <c r="N21" s="136"/>
      <c r="O21" s="50"/>
    </row>
    <row r="22" spans="1:15" ht="51" customHeight="1" x14ac:dyDescent="0.25">
      <c r="A22" s="233" t="s">
        <v>40</v>
      </c>
      <c r="B22" s="264" t="s">
        <v>41</v>
      </c>
      <c r="C22" s="87" t="s">
        <v>36</v>
      </c>
      <c r="D22" s="132">
        <v>2833088.2</v>
      </c>
      <c r="E22" s="132">
        <f>D22</f>
        <v>2833088.2</v>
      </c>
      <c r="F22" s="132">
        <v>1651113.7</v>
      </c>
      <c r="G22" s="129">
        <f t="shared" si="1"/>
        <v>0.58279643394088465</v>
      </c>
      <c r="H22" s="208"/>
      <c r="I22" s="136"/>
      <c r="J22" s="137"/>
      <c r="K22" s="136"/>
      <c r="L22" s="136"/>
      <c r="M22" s="196"/>
      <c r="N22" s="136"/>
      <c r="O22" s="53"/>
    </row>
    <row r="23" spans="1:15" ht="62.25" customHeight="1" x14ac:dyDescent="0.25">
      <c r="A23" s="233" t="s">
        <v>40</v>
      </c>
      <c r="B23" s="264" t="s">
        <v>41</v>
      </c>
      <c r="C23" s="43" t="s">
        <v>37</v>
      </c>
      <c r="D23" s="132">
        <f>D22</f>
        <v>2833088.2</v>
      </c>
      <c r="E23" s="132">
        <f t="shared" ref="E23:F23" si="3">E22</f>
        <v>2833088.2</v>
      </c>
      <c r="F23" s="132">
        <f t="shared" si="3"/>
        <v>1651113.7</v>
      </c>
      <c r="G23" s="129">
        <f t="shared" si="1"/>
        <v>0.58279643394088465</v>
      </c>
      <c r="H23" s="208" t="s">
        <v>362</v>
      </c>
      <c r="I23" s="136">
        <v>100</v>
      </c>
      <c r="J23" s="137">
        <v>100</v>
      </c>
      <c r="K23" s="136">
        <v>100</v>
      </c>
      <c r="L23" s="136">
        <v>100</v>
      </c>
      <c r="M23" s="196">
        <v>100</v>
      </c>
      <c r="N23" s="136">
        <v>100</v>
      </c>
      <c r="O23" s="52"/>
    </row>
    <row r="24" spans="1:15" ht="86.25" customHeight="1" x14ac:dyDescent="0.25">
      <c r="A24" s="233" t="s">
        <v>42</v>
      </c>
      <c r="B24" s="296" t="s">
        <v>43</v>
      </c>
      <c r="C24" s="89" t="s">
        <v>44</v>
      </c>
      <c r="D24" s="132">
        <v>7563.8</v>
      </c>
      <c r="E24" s="132">
        <f>D24</f>
        <v>7563.8</v>
      </c>
      <c r="F24" s="132">
        <v>2764.3</v>
      </c>
      <c r="G24" s="129">
        <f t="shared" si="1"/>
        <v>0.36546444908643805</v>
      </c>
      <c r="H24" s="208" t="s">
        <v>363</v>
      </c>
      <c r="I24" s="136">
        <v>100</v>
      </c>
      <c r="J24" s="137">
        <v>100</v>
      </c>
      <c r="K24" s="136">
        <v>100</v>
      </c>
      <c r="L24" s="136">
        <v>100</v>
      </c>
      <c r="M24" s="196">
        <v>100</v>
      </c>
      <c r="N24" s="136">
        <v>100</v>
      </c>
      <c r="O24" s="52"/>
    </row>
    <row r="25" spans="1:15" ht="18" customHeight="1" x14ac:dyDescent="0.25">
      <c r="A25" s="233" t="s">
        <v>42</v>
      </c>
      <c r="B25" s="296" t="s">
        <v>43</v>
      </c>
      <c r="C25" s="88" t="s">
        <v>37</v>
      </c>
      <c r="D25" s="132">
        <f>D24</f>
        <v>7563.8</v>
      </c>
      <c r="E25" s="132">
        <f t="shared" ref="E25:F25" si="4">E24</f>
        <v>7563.8</v>
      </c>
      <c r="F25" s="132">
        <f t="shared" si="4"/>
        <v>2764.3</v>
      </c>
      <c r="G25" s="129">
        <f t="shared" si="1"/>
        <v>0.36546444908643805</v>
      </c>
      <c r="H25" s="208"/>
      <c r="I25" s="136"/>
      <c r="J25" s="137"/>
      <c r="K25" s="136"/>
      <c r="L25" s="136"/>
      <c r="M25" s="196"/>
      <c r="N25" s="136"/>
      <c r="O25" s="50"/>
    </row>
    <row r="26" spans="1:15" ht="78.75" customHeight="1" x14ac:dyDescent="0.25">
      <c r="A26" s="233" t="s">
        <v>45</v>
      </c>
      <c r="B26" s="296" t="s">
        <v>46</v>
      </c>
      <c r="C26" s="89" t="s">
        <v>44</v>
      </c>
      <c r="D26" s="132">
        <v>26833</v>
      </c>
      <c r="E26" s="132">
        <v>101633</v>
      </c>
      <c r="F26" s="132">
        <v>58744.4</v>
      </c>
      <c r="G26" s="129">
        <f t="shared" si="1"/>
        <v>0.57800517548434072</v>
      </c>
      <c r="H26" s="208" t="s">
        <v>364</v>
      </c>
      <c r="I26" s="136">
        <v>100</v>
      </c>
      <c r="J26" s="137">
        <v>100</v>
      </c>
      <c r="K26" s="136">
        <v>100</v>
      </c>
      <c r="L26" s="136">
        <v>100</v>
      </c>
      <c r="M26" s="196">
        <v>100</v>
      </c>
      <c r="N26" s="136">
        <v>100</v>
      </c>
      <c r="O26" s="52"/>
    </row>
    <row r="27" spans="1:15" ht="25.5" customHeight="1" x14ac:dyDescent="0.25">
      <c r="A27" s="233" t="s">
        <v>45</v>
      </c>
      <c r="B27" s="296" t="s">
        <v>46</v>
      </c>
      <c r="C27" s="88" t="s">
        <v>37</v>
      </c>
      <c r="D27" s="132">
        <f>D26</f>
        <v>26833</v>
      </c>
      <c r="E27" s="132">
        <f t="shared" ref="E27:F27" si="5">E26</f>
        <v>101633</v>
      </c>
      <c r="F27" s="132">
        <f t="shared" si="5"/>
        <v>58744.4</v>
      </c>
      <c r="G27" s="129">
        <f t="shared" si="1"/>
        <v>0.57800517548434072</v>
      </c>
      <c r="H27" s="208"/>
      <c r="I27" s="136"/>
      <c r="J27" s="137"/>
      <c r="K27" s="136"/>
      <c r="L27" s="136"/>
      <c r="M27" s="196"/>
      <c r="N27" s="136"/>
      <c r="O27" s="50"/>
    </row>
    <row r="28" spans="1:15" ht="45" customHeight="1" x14ac:dyDescent="0.25">
      <c r="A28" s="233" t="s">
        <v>47</v>
      </c>
      <c r="B28" s="296" t="s">
        <v>48</v>
      </c>
      <c r="C28" s="89" t="s">
        <v>44</v>
      </c>
      <c r="D28" s="132">
        <v>37989.4</v>
      </c>
      <c r="E28" s="132">
        <f>D28</f>
        <v>37989.4</v>
      </c>
      <c r="F28" s="132">
        <v>3738.8</v>
      </c>
      <c r="G28" s="129">
        <f t="shared" si="1"/>
        <v>9.8416926826956991E-2</v>
      </c>
      <c r="H28" s="208" t="s">
        <v>365</v>
      </c>
      <c r="I28" s="136">
        <v>100</v>
      </c>
      <c r="J28" s="137">
        <v>100</v>
      </c>
      <c r="K28" s="136">
        <v>100</v>
      </c>
      <c r="L28" s="136">
        <v>100</v>
      </c>
      <c r="M28" s="196">
        <v>100</v>
      </c>
      <c r="N28" s="136">
        <v>100</v>
      </c>
      <c r="O28" s="52"/>
    </row>
    <row r="29" spans="1:15" ht="18" customHeight="1" x14ac:dyDescent="0.25">
      <c r="A29" s="233" t="s">
        <v>47</v>
      </c>
      <c r="B29" s="296" t="s">
        <v>48</v>
      </c>
      <c r="C29" s="88" t="s">
        <v>37</v>
      </c>
      <c r="D29" s="132">
        <f>D28</f>
        <v>37989.4</v>
      </c>
      <c r="E29" s="132">
        <f t="shared" ref="E29:F29" si="6">E28</f>
        <v>37989.4</v>
      </c>
      <c r="F29" s="132">
        <f t="shared" si="6"/>
        <v>3738.8</v>
      </c>
      <c r="G29" s="129">
        <f t="shared" si="1"/>
        <v>9.8416926826956991E-2</v>
      </c>
      <c r="H29" s="203"/>
      <c r="I29" s="136"/>
      <c r="J29" s="137"/>
      <c r="K29" s="136"/>
      <c r="L29" s="136"/>
      <c r="M29" s="196"/>
      <c r="N29" s="136"/>
      <c r="O29" s="50"/>
    </row>
    <row r="30" spans="1:15" s="6" customFormat="1" ht="67.5" customHeight="1" x14ac:dyDescent="0.25">
      <c r="A30" s="262" t="s">
        <v>49</v>
      </c>
      <c r="B30" s="264" t="s">
        <v>208</v>
      </c>
      <c r="C30" s="301" t="s">
        <v>44</v>
      </c>
      <c r="D30" s="299">
        <v>165737.70000000001</v>
      </c>
      <c r="E30" s="299">
        <v>216087.7</v>
      </c>
      <c r="F30" s="299">
        <v>87601.2</v>
      </c>
      <c r="G30" s="300">
        <f>F30/E30</f>
        <v>0.40539651261964466</v>
      </c>
      <c r="H30" s="247" t="s">
        <v>376</v>
      </c>
      <c r="I30" s="331" t="s">
        <v>230</v>
      </c>
      <c r="J30" s="331" t="s">
        <v>230</v>
      </c>
      <c r="K30" s="309">
        <v>100</v>
      </c>
      <c r="L30" s="309">
        <v>100</v>
      </c>
      <c r="M30" s="236">
        <v>100</v>
      </c>
      <c r="N30" s="309">
        <v>100</v>
      </c>
      <c r="O30" s="122"/>
    </row>
    <row r="31" spans="1:15" s="6" customFormat="1" ht="2.25" customHeight="1" x14ac:dyDescent="0.25">
      <c r="A31" s="262"/>
      <c r="B31" s="264"/>
      <c r="C31" s="302"/>
      <c r="D31" s="299"/>
      <c r="E31" s="299"/>
      <c r="F31" s="299"/>
      <c r="G31" s="300"/>
      <c r="H31" s="330"/>
      <c r="I31" s="332"/>
      <c r="J31" s="332"/>
      <c r="K31" s="310"/>
      <c r="L31" s="310"/>
      <c r="M31" s="237"/>
      <c r="N31" s="310"/>
      <c r="O31" s="180"/>
    </row>
    <row r="32" spans="1:15" s="6" customFormat="1" ht="63" customHeight="1" x14ac:dyDescent="0.25">
      <c r="A32" s="262"/>
      <c r="B32" s="264"/>
      <c r="C32" s="303"/>
      <c r="D32" s="299"/>
      <c r="E32" s="299"/>
      <c r="F32" s="299"/>
      <c r="G32" s="300"/>
      <c r="H32" s="208" t="s">
        <v>377</v>
      </c>
      <c r="I32" s="136">
        <v>80</v>
      </c>
      <c r="J32" s="137">
        <v>99.5</v>
      </c>
      <c r="K32" s="136">
        <v>85</v>
      </c>
      <c r="L32" s="137" t="s">
        <v>230</v>
      </c>
      <c r="M32" s="196" t="s">
        <v>230</v>
      </c>
      <c r="N32" s="136">
        <v>87</v>
      </c>
      <c r="O32" s="189" t="s">
        <v>374</v>
      </c>
    </row>
    <row r="33" spans="1:15" s="6" customFormat="1" ht="29.25" customHeight="1" x14ac:dyDescent="0.25">
      <c r="A33" s="262" t="s">
        <v>49</v>
      </c>
      <c r="B33" s="264" t="s">
        <v>50</v>
      </c>
      <c r="C33" s="43" t="s">
        <v>37</v>
      </c>
      <c r="D33" s="132">
        <f>D30</f>
        <v>165737.70000000001</v>
      </c>
      <c r="E33" s="132">
        <f>E30</f>
        <v>216087.7</v>
      </c>
      <c r="F33" s="132">
        <f>F30</f>
        <v>87601.2</v>
      </c>
      <c r="G33" s="129">
        <f t="shared" si="1"/>
        <v>0.40539651261964466</v>
      </c>
      <c r="H33" s="208"/>
      <c r="I33" s="136"/>
      <c r="J33" s="137"/>
      <c r="K33" s="136"/>
      <c r="L33" s="136"/>
      <c r="M33" s="196"/>
      <c r="N33" s="136"/>
      <c r="O33" s="54"/>
    </row>
    <row r="34" spans="1:15" ht="57" customHeight="1" x14ac:dyDescent="0.25">
      <c r="A34" s="233" t="s">
        <v>51</v>
      </c>
      <c r="B34" s="296" t="s">
        <v>223</v>
      </c>
      <c r="C34" s="315" t="s">
        <v>44</v>
      </c>
      <c r="D34" s="317">
        <v>11531.4</v>
      </c>
      <c r="E34" s="317">
        <v>77101.7</v>
      </c>
      <c r="F34" s="317">
        <v>62969.5</v>
      </c>
      <c r="G34" s="319">
        <f>F34/E34</f>
        <v>0.81670702461813427</v>
      </c>
      <c r="H34" s="208" t="s">
        <v>378</v>
      </c>
      <c r="I34" s="136">
        <v>100</v>
      </c>
      <c r="J34" s="136">
        <v>100</v>
      </c>
      <c r="K34" s="136">
        <v>100</v>
      </c>
      <c r="L34" s="137" t="s">
        <v>230</v>
      </c>
      <c r="M34" s="196" t="s">
        <v>230</v>
      </c>
      <c r="N34" s="136">
        <v>100</v>
      </c>
      <c r="O34" s="189" t="s">
        <v>374</v>
      </c>
    </row>
    <row r="35" spans="1:15" ht="57" customHeight="1" x14ac:dyDescent="0.25">
      <c r="A35" s="233"/>
      <c r="B35" s="296"/>
      <c r="C35" s="316"/>
      <c r="D35" s="318"/>
      <c r="E35" s="318"/>
      <c r="F35" s="318"/>
      <c r="G35" s="320"/>
      <c r="H35" s="208" t="s">
        <v>379</v>
      </c>
      <c r="I35" s="216" t="s">
        <v>230</v>
      </c>
      <c r="J35" s="216" t="s">
        <v>230</v>
      </c>
      <c r="K35" s="136" t="s">
        <v>336</v>
      </c>
      <c r="L35" s="137" t="s">
        <v>230</v>
      </c>
      <c r="M35" s="196" t="s">
        <v>230</v>
      </c>
      <c r="N35" s="136" t="s">
        <v>336</v>
      </c>
      <c r="O35" s="189" t="s">
        <v>374</v>
      </c>
    </row>
    <row r="36" spans="1:15" ht="22.5" customHeight="1" x14ac:dyDescent="0.25">
      <c r="A36" s="233" t="s">
        <v>52</v>
      </c>
      <c r="B36" s="296" t="s">
        <v>53</v>
      </c>
      <c r="C36" s="88" t="s">
        <v>37</v>
      </c>
      <c r="D36" s="132">
        <f>D34</f>
        <v>11531.4</v>
      </c>
      <c r="E36" s="132">
        <f t="shared" ref="E36:F36" si="7">E34</f>
        <v>77101.7</v>
      </c>
      <c r="F36" s="132">
        <f t="shared" si="7"/>
        <v>62969.5</v>
      </c>
      <c r="G36" s="129">
        <f t="shared" si="1"/>
        <v>0.81670702461813427</v>
      </c>
      <c r="H36" s="208"/>
      <c r="I36" s="136"/>
      <c r="J36" s="137"/>
      <c r="K36" s="136"/>
      <c r="L36" s="136"/>
      <c r="M36" s="196"/>
      <c r="N36" s="136"/>
      <c r="O36" s="54"/>
    </row>
    <row r="37" spans="1:15" s="6" customFormat="1" ht="54.75" customHeight="1" x14ac:dyDescent="0.25">
      <c r="A37" s="262" t="s">
        <v>52</v>
      </c>
      <c r="B37" s="257" t="s">
        <v>309</v>
      </c>
      <c r="C37" s="43" t="s">
        <v>44</v>
      </c>
      <c r="D37" s="177">
        <v>3000</v>
      </c>
      <c r="E37" s="209">
        <v>3000</v>
      </c>
      <c r="F37" s="209">
        <v>2250</v>
      </c>
      <c r="G37" s="178">
        <v>0</v>
      </c>
      <c r="H37" s="208" t="s">
        <v>380</v>
      </c>
      <c r="I37" s="136" t="s">
        <v>230</v>
      </c>
      <c r="J37" s="136" t="s">
        <v>230</v>
      </c>
      <c r="K37" s="216">
        <v>1</v>
      </c>
      <c r="L37" s="137" t="s">
        <v>230</v>
      </c>
      <c r="M37" s="196" t="s">
        <v>230</v>
      </c>
      <c r="N37" s="216">
        <v>1</v>
      </c>
      <c r="O37" s="189" t="s">
        <v>374</v>
      </c>
    </row>
    <row r="38" spans="1:15" s="6" customFormat="1" ht="22.5" customHeight="1" x14ac:dyDescent="0.25">
      <c r="A38" s="262" t="s">
        <v>52</v>
      </c>
      <c r="B38" s="259"/>
      <c r="C38" s="43" t="s">
        <v>37</v>
      </c>
      <c r="D38" s="177">
        <f>D37</f>
        <v>3000</v>
      </c>
      <c r="E38" s="177">
        <f t="shared" ref="E38:F38" si="8">E37</f>
        <v>3000</v>
      </c>
      <c r="F38" s="177">
        <f t="shared" si="8"/>
        <v>2250</v>
      </c>
      <c r="G38" s="178">
        <v>0</v>
      </c>
      <c r="H38" s="208"/>
      <c r="I38" s="136"/>
      <c r="J38" s="137"/>
      <c r="K38" s="136"/>
      <c r="L38" s="136"/>
      <c r="M38" s="196"/>
      <c r="N38" s="136"/>
      <c r="O38" s="54"/>
    </row>
    <row r="39" spans="1:15" s="6" customFormat="1" ht="61.5" customHeight="1" x14ac:dyDescent="0.25">
      <c r="A39" s="262" t="s">
        <v>54</v>
      </c>
      <c r="B39" s="264" t="s">
        <v>320</v>
      </c>
      <c r="C39" s="43" t="s">
        <v>36</v>
      </c>
      <c r="D39" s="177">
        <v>214145.9</v>
      </c>
      <c r="E39" s="177">
        <v>240717.4</v>
      </c>
      <c r="F39" s="177">
        <v>191675.9</v>
      </c>
      <c r="G39" s="178">
        <f>F39/E39</f>
        <v>0.79626940138103852</v>
      </c>
      <c r="H39" s="208" t="s">
        <v>381</v>
      </c>
      <c r="I39" s="136">
        <v>100</v>
      </c>
      <c r="J39" s="136">
        <v>100</v>
      </c>
      <c r="K39" s="136">
        <v>100</v>
      </c>
      <c r="L39" s="137" t="s">
        <v>230</v>
      </c>
      <c r="M39" s="196" t="s">
        <v>230</v>
      </c>
      <c r="N39" s="136">
        <v>100</v>
      </c>
      <c r="O39" s="180" t="s">
        <v>374</v>
      </c>
    </row>
    <row r="40" spans="1:15" s="6" customFormat="1" ht="24" customHeight="1" x14ac:dyDescent="0.25">
      <c r="A40" s="262" t="s">
        <v>54</v>
      </c>
      <c r="B40" s="264" t="s">
        <v>55</v>
      </c>
      <c r="C40" s="43" t="s">
        <v>37</v>
      </c>
      <c r="D40" s="177">
        <f>D39</f>
        <v>214145.9</v>
      </c>
      <c r="E40" s="177">
        <f t="shared" ref="E40:F40" si="9">E39</f>
        <v>240717.4</v>
      </c>
      <c r="F40" s="177">
        <f t="shared" si="9"/>
        <v>191675.9</v>
      </c>
      <c r="G40" s="178">
        <f t="shared" si="1"/>
        <v>0.79626940138103852</v>
      </c>
      <c r="H40" s="203"/>
      <c r="I40" s="136"/>
      <c r="J40" s="137"/>
      <c r="K40" s="136"/>
      <c r="L40" s="136"/>
      <c r="M40" s="196"/>
      <c r="N40" s="136"/>
      <c r="O40" s="54"/>
    </row>
    <row r="41" spans="1:15" s="6" customFormat="1" ht="59.25" customHeight="1" x14ac:dyDescent="0.25">
      <c r="A41" s="233" t="s">
        <v>56</v>
      </c>
      <c r="B41" s="264" t="s">
        <v>57</v>
      </c>
      <c r="C41" s="43" t="s">
        <v>44</v>
      </c>
      <c r="D41" s="177">
        <v>50000</v>
      </c>
      <c r="E41" s="177">
        <v>50000</v>
      </c>
      <c r="F41" s="177">
        <v>46184.2</v>
      </c>
      <c r="G41" s="178">
        <f t="shared" si="1"/>
        <v>0.92368399999999995</v>
      </c>
      <c r="H41" s="208" t="s">
        <v>382</v>
      </c>
      <c r="I41" s="136">
        <v>100</v>
      </c>
      <c r="J41" s="136">
        <v>100</v>
      </c>
      <c r="K41" s="136">
        <v>100</v>
      </c>
      <c r="L41" s="136">
        <v>100</v>
      </c>
      <c r="M41" s="196">
        <v>100</v>
      </c>
      <c r="N41" s="136">
        <v>100</v>
      </c>
      <c r="O41" s="180"/>
    </row>
    <row r="42" spans="1:15" ht="22.5" customHeight="1" x14ac:dyDescent="0.25">
      <c r="A42" s="233" t="s">
        <v>56</v>
      </c>
      <c r="B42" s="264" t="s">
        <v>57</v>
      </c>
      <c r="C42" s="88" t="s">
        <v>37</v>
      </c>
      <c r="D42" s="177">
        <f>D41</f>
        <v>50000</v>
      </c>
      <c r="E42" s="177">
        <f t="shared" ref="E42:F42" si="10">E41</f>
        <v>50000</v>
      </c>
      <c r="F42" s="177">
        <f t="shared" si="10"/>
        <v>46184.2</v>
      </c>
      <c r="G42" s="178">
        <f t="shared" si="1"/>
        <v>0.92368399999999995</v>
      </c>
      <c r="H42" s="208"/>
      <c r="I42" s="136"/>
      <c r="J42" s="137"/>
      <c r="K42" s="136"/>
      <c r="L42" s="136"/>
      <c r="M42" s="196"/>
      <c r="N42" s="136"/>
      <c r="O42" s="54"/>
    </row>
    <row r="43" spans="1:15" ht="67.5" customHeight="1" x14ac:dyDescent="0.25">
      <c r="A43" s="233" t="s">
        <v>58</v>
      </c>
      <c r="B43" s="296" t="s">
        <v>59</v>
      </c>
      <c r="C43" s="89" t="s">
        <v>44</v>
      </c>
      <c r="D43" s="177">
        <v>38097.5</v>
      </c>
      <c r="E43" s="177">
        <f>D43</f>
        <v>38097.5</v>
      </c>
      <c r="F43" s="177">
        <v>22893.7</v>
      </c>
      <c r="G43" s="178">
        <f t="shared" si="1"/>
        <v>0.60092394514075731</v>
      </c>
      <c r="H43" s="208" t="s">
        <v>383</v>
      </c>
      <c r="I43" s="136">
        <v>100</v>
      </c>
      <c r="J43" s="137">
        <v>100</v>
      </c>
      <c r="K43" s="136">
        <v>100</v>
      </c>
      <c r="L43" s="136">
        <v>100</v>
      </c>
      <c r="M43" s="196">
        <v>100</v>
      </c>
      <c r="N43" s="136">
        <v>100</v>
      </c>
      <c r="O43" s="180"/>
    </row>
    <row r="44" spans="1:15" ht="45" customHeight="1" x14ac:dyDescent="0.25">
      <c r="A44" s="233" t="s">
        <v>58</v>
      </c>
      <c r="B44" s="296" t="s">
        <v>59</v>
      </c>
      <c r="C44" s="87" t="s">
        <v>36</v>
      </c>
      <c r="D44" s="177">
        <v>0</v>
      </c>
      <c r="E44" s="177">
        <v>973.1</v>
      </c>
      <c r="F44" s="177">
        <v>973</v>
      </c>
      <c r="G44" s="178">
        <f t="shared" si="1"/>
        <v>0.99989723563868049</v>
      </c>
      <c r="H44" s="208"/>
      <c r="I44" s="136"/>
      <c r="J44" s="137"/>
      <c r="K44" s="136"/>
      <c r="L44" s="136"/>
      <c r="M44" s="196"/>
      <c r="N44" s="136"/>
      <c r="O44" s="54"/>
    </row>
    <row r="45" spans="1:15" ht="20.25" customHeight="1" x14ac:dyDescent="0.25">
      <c r="A45" s="233" t="s">
        <v>58</v>
      </c>
      <c r="B45" s="296" t="s">
        <v>59</v>
      </c>
      <c r="C45" s="88" t="s">
        <v>37</v>
      </c>
      <c r="D45" s="177">
        <f>D43+D44</f>
        <v>38097.5</v>
      </c>
      <c r="E45" s="177">
        <f>E43+E44</f>
        <v>39070.6</v>
      </c>
      <c r="F45" s="177">
        <f t="shared" ref="F45" si="11">F43+F44</f>
        <v>23866.7</v>
      </c>
      <c r="G45" s="178">
        <f t="shared" si="1"/>
        <v>0.61086085189375139</v>
      </c>
      <c r="H45" s="208"/>
      <c r="I45" s="136"/>
      <c r="J45" s="137"/>
      <c r="K45" s="136"/>
      <c r="L45" s="136"/>
      <c r="M45" s="196"/>
      <c r="N45" s="136"/>
      <c r="O45" s="54"/>
    </row>
    <row r="46" spans="1:15" ht="57" customHeight="1" x14ac:dyDescent="0.25">
      <c r="A46" s="334" t="s">
        <v>60</v>
      </c>
      <c r="B46" s="296" t="s">
        <v>61</v>
      </c>
      <c r="C46" s="87" t="s">
        <v>36</v>
      </c>
      <c r="D46" s="177">
        <v>185494.5</v>
      </c>
      <c r="E46" s="177">
        <f>D46</f>
        <v>185494.5</v>
      </c>
      <c r="F46" s="177">
        <v>169499.2</v>
      </c>
      <c r="G46" s="178">
        <f t="shared" si="1"/>
        <v>0.91376941095288544</v>
      </c>
      <c r="H46" s="208" t="s">
        <v>384</v>
      </c>
      <c r="I46" s="137">
        <v>100</v>
      </c>
      <c r="J46" s="137">
        <v>100</v>
      </c>
      <c r="K46" s="137">
        <v>100</v>
      </c>
      <c r="L46" s="136">
        <v>100</v>
      </c>
      <c r="M46" s="196">
        <v>100</v>
      </c>
      <c r="N46" s="137">
        <v>100</v>
      </c>
      <c r="O46" s="180"/>
    </row>
    <row r="47" spans="1:15" ht="27" customHeight="1" x14ac:dyDescent="0.25">
      <c r="A47" s="336"/>
      <c r="B47" s="296" t="s">
        <v>61</v>
      </c>
      <c r="C47" s="88" t="s">
        <v>37</v>
      </c>
      <c r="D47" s="177">
        <f>D46</f>
        <v>185494.5</v>
      </c>
      <c r="E47" s="177">
        <f t="shared" ref="E47:F47" si="12">E46</f>
        <v>185494.5</v>
      </c>
      <c r="F47" s="177">
        <f t="shared" si="12"/>
        <v>169499.2</v>
      </c>
      <c r="G47" s="178">
        <f t="shared" si="1"/>
        <v>0.91376941095288544</v>
      </c>
      <c r="H47" s="208"/>
      <c r="I47" s="136"/>
      <c r="J47" s="137"/>
      <c r="K47" s="136"/>
      <c r="L47" s="136"/>
      <c r="M47" s="196"/>
      <c r="N47" s="136"/>
      <c r="O47" s="54"/>
    </row>
    <row r="48" spans="1:15" s="6" customFormat="1" ht="114" customHeight="1" x14ac:dyDescent="0.25">
      <c r="A48" s="334" t="s">
        <v>62</v>
      </c>
      <c r="B48" s="333" t="s">
        <v>65</v>
      </c>
      <c r="C48" s="89" t="s">
        <v>44</v>
      </c>
      <c r="D48" s="177">
        <v>2272.6</v>
      </c>
      <c r="E48" s="177">
        <f>D48</f>
        <v>2272.6</v>
      </c>
      <c r="F48" s="177">
        <v>555.4</v>
      </c>
      <c r="G48" s="178">
        <f t="shared" si="1"/>
        <v>0.24438968582240606</v>
      </c>
      <c r="H48" s="208" t="s">
        <v>385</v>
      </c>
      <c r="I48" s="136">
        <v>100</v>
      </c>
      <c r="J48" s="137">
        <v>100</v>
      </c>
      <c r="K48" s="136">
        <v>100</v>
      </c>
      <c r="L48" s="136">
        <v>100</v>
      </c>
      <c r="M48" s="196">
        <v>100</v>
      </c>
      <c r="N48" s="136">
        <v>100</v>
      </c>
      <c r="O48" s="180"/>
    </row>
    <row r="49" spans="1:15" ht="21.75" customHeight="1" x14ac:dyDescent="0.25">
      <c r="A49" s="336"/>
      <c r="B49" s="333" t="s">
        <v>65</v>
      </c>
      <c r="C49" s="88" t="s">
        <v>37</v>
      </c>
      <c r="D49" s="177">
        <f>D48</f>
        <v>2272.6</v>
      </c>
      <c r="E49" s="177">
        <f t="shared" ref="E49:F49" si="13">E48</f>
        <v>2272.6</v>
      </c>
      <c r="F49" s="177">
        <f t="shared" si="13"/>
        <v>555.4</v>
      </c>
      <c r="G49" s="178">
        <f t="shared" si="1"/>
        <v>0.24438968582240606</v>
      </c>
      <c r="H49" s="208"/>
      <c r="I49" s="136"/>
      <c r="J49" s="137"/>
      <c r="K49" s="136"/>
      <c r="L49" s="136"/>
      <c r="M49" s="196"/>
      <c r="N49" s="136"/>
      <c r="O49" s="54"/>
    </row>
    <row r="50" spans="1:15" ht="57" customHeight="1" x14ac:dyDescent="0.25">
      <c r="A50" s="334" t="s">
        <v>64</v>
      </c>
      <c r="B50" s="296" t="s">
        <v>68</v>
      </c>
      <c r="C50" s="87" t="s">
        <v>36</v>
      </c>
      <c r="D50" s="132">
        <v>57800.1</v>
      </c>
      <c r="E50" s="132">
        <f>D50</f>
        <v>57800.1</v>
      </c>
      <c r="F50" s="132">
        <v>43275.5</v>
      </c>
      <c r="G50" s="129">
        <f t="shared" si="1"/>
        <v>0.74870977731872435</v>
      </c>
      <c r="H50" s="208" t="s">
        <v>386</v>
      </c>
      <c r="I50" s="136">
        <v>100</v>
      </c>
      <c r="J50" s="137">
        <v>100</v>
      </c>
      <c r="K50" s="136">
        <v>100</v>
      </c>
      <c r="L50" s="136">
        <v>100</v>
      </c>
      <c r="M50" s="196">
        <v>100</v>
      </c>
      <c r="N50" s="136">
        <v>100</v>
      </c>
      <c r="O50" s="52"/>
    </row>
    <row r="51" spans="1:15" ht="21" customHeight="1" x14ac:dyDescent="0.25">
      <c r="A51" s="335" t="s">
        <v>67</v>
      </c>
      <c r="B51" s="296" t="s">
        <v>68</v>
      </c>
      <c r="C51" s="88" t="s">
        <v>37</v>
      </c>
      <c r="D51" s="132">
        <f>D50</f>
        <v>57800.1</v>
      </c>
      <c r="E51" s="132">
        <f t="shared" ref="E51:F51" si="14">E50</f>
        <v>57800.1</v>
      </c>
      <c r="F51" s="132">
        <f t="shared" si="14"/>
        <v>43275.5</v>
      </c>
      <c r="G51" s="129">
        <f t="shared" si="1"/>
        <v>0.74870977731872435</v>
      </c>
      <c r="H51" s="203"/>
      <c r="I51" s="136"/>
      <c r="J51" s="137"/>
      <c r="K51" s="136"/>
      <c r="L51" s="136"/>
      <c r="M51" s="196"/>
      <c r="N51" s="136"/>
      <c r="O51" s="50"/>
    </row>
    <row r="52" spans="1:15" ht="36" customHeight="1" x14ac:dyDescent="0.25">
      <c r="A52" s="12" t="s">
        <v>70</v>
      </c>
      <c r="B52" s="276" t="s">
        <v>321</v>
      </c>
      <c r="C52" s="277"/>
      <c r="D52" s="277"/>
      <c r="E52" s="277"/>
      <c r="F52" s="277"/>
      <c r="G52" s="277"/>
      <c r="H52" s="277"/>
      <c r="I52" s="277"/>
      <c r="J52" s="277"/>
      <c r="K52" s="277"/>
      <c r="L52" s="277"/>
      <c r="M52" s="277"/>
      <c r="N52" s="278"/>
      <c r="O52" s="50"/>
    </row>
    <row r="53" spans="1:15" ht="57" customHeight="1" x14ac:dyDescent="0.25">
      <c r="A53" s="233" t="s">
        <v>71</v>
      </c>
      <c r="B53" s="296" t="s">
        <v>72</v>
      </c>
      <c r="C53" s="90" t="s">
        <v>44</v>
      </c>
      <c r="D53" s="132">
        <v>62405</v>
      </c>
      <c r="E53" s="209">
        <v>62405</v>
      </c>
      <c r="F53" s="209">
        <v>49885.8</v>
      </c>
      <c r="G53" s="201">
        <f>F53/E53</f>
        <v>0.79938786956173391</v>
      </c>
      <c r="H53" s="208" t="s">
        <v>387</v>
      </c>
      <c r="I53" s="136">
        <v>100</v>
      </c>
      <c r="J53" s="137">
        <v>100</v>
      </c>
      <c r="K53" s="136">
        <v>100</v>
      </c>
      <c r="L53" s="136">
        <v>100</v>
      </c>
      <c r="M53" s="196">
        <v>100</v>
      </c>
      <c r="N53" s="136">
        <v>100</v>
      </c>
      <c r="O53" s="52"/>
    </row>
    <row r="54" spans="1:15" ht="38.25" customHeight="1" x14ac:dyDescent="0.25">
      <c r="A54" s="233" t="s">
        <v>71</v>
      </c>
      <c r="B54" s="296" t="s">
        <v>72</v>
      </c>
      <c r="C54" s="91" t="s">
        <v>37</v>
      </c>
      <c r="D54" s="132">
        <f>D53</f>
        <v>62405</v>
      </c>
      <c r="E54" s="209">
        <f>E53</f>
        <v>62405</v>
      </c>
      <c r="F54" s="209">
        <f t="shared" ref="F54" si="15">F53</f>
        <v>49885.8</v>
      </c>
      <c r="G54" s="201">
        <f>F54/E54</f>
        <v>0.79938786956173391</v>
      </c>
      <c r="H54" s="208"/>
      <c r="I54" s="136"/>
      <c r="J54" s="137"/>
      <c r="K54" s="136"/>
      <c r="L54" s="136"/>
      <c r="M54" s="196"/>
      <c r="N54" s="136"/>
      <c r="O54" s="50"/>
    </row>
    <row r="55" spans="1:15" ht="78.75" customHeight="1" x14ac:dyDescent="0.25">
      <c r="A55" s="334" t="s">
        <v>350</v>
      </c>
      <c r="B55" s="370" t="s">
        <v>337</v>
      </c>
      <c r="C55" s="90" t="s">
        <v>44</v>
      </c>
      <c r="D55" s="133">
        <v>390900.4</v>
      </c>
      <c r="E55" s="209">
        <v>390900.4</v>
      </c>
      <c r="F55" s="209">
        <v>257994.3</v>
      </c>
      <c r="G55" s="201">
        <f>F55/E55</f>
        <v>0.66000009209507071</v>
      </c>
      <c r="H55" s="247" t="s">
        <v>388</v>
      </c>
      <c r="I55" s="331" t="s">
        <v>230</v>
      </c>
      <c r="J55" s="331" t="s">
        <v>230</v>
      </c>
      <c r="K55" s="238">
        <v>100</v>
      </c>
      <c r="L55" s="238">
        <v>100</v>
      </c>
      <c r="M55" s="236">
        <v>100</v>
      </c>
      <c r="N55" s="238">
        <v>100</v>
      </c>
      <c r="O55" s="367"/>
    </row>
    <row r="56" spans="1:15" ht="24" customHeight="1" x14ac:dyDescent="0.25">
      <c r="A56" s="349"/>
      <c r="B56" s="371"/>
      <c r="C56" s="403" t="s">
        <v>37</v>
      </c>
      <c r="D56" s="317">
        <f>D55</f>
        <v>390900.4</v>
      </c>
      <c r="E56" s="317">
        <f t="shared" ref="E56:F56" si="16">E55</f>
        <v>390900.4</v>
      </c>
      <c r="F56" s="317">
        <f t="shared" si="16"/>
        <v>257994.3</v>
      </c>
      <c r="G56" s="319">
        <f>F56/E56</f>
        <v>0.66000009209507071</v>
      </c>
      <c r="H56" s="344"/>
      <c r="I56" s="366"/>
      <c r="J56" s="366"/>
      <c r="K56" s="268"/>
      <c r="L56" s="268"/>
      <c r="M56" s="243"/>
      <c r="N56" s="268"/>
      <c r="O56" s="369"/>
    </row>
    <row r="57" spans="1:15" ht="9" hidden="1" customHeight="1" x14ac:dyDescent="0.25">
      <c r="A57" s="349"/>
      <c r="B57" s="371"/>
      <c r="C57" s="404"/>
      <c r="D57" s="356"/>
      <c r="E57" s="356"/>
      <c r="F57" s="356"/>
      <c r="G57" s="373"/>
      <c r="H57" s="344"/>
      <c r="I57" s="366"/>
      <c r="J57" s="366"/>
      <c r="K57" s="268"/>
      <c r="L57" s="268"/>
      <c r="M57" s="243"/>
      <c r="N57" s="268"/>
      <c r="O57" s="50"/>
    </row>
    <row r="58" spans="1:15" ht="3" hidden="1" customHeight="1" x14ac:dyDescent="0.25">
      <c r="A58" s="335"/>
      <c r="B58" s="372"/>
      <c r="C58" s="405"/>
      <c r="D58" s="318"/>
      <c r="E58" s="318"/>
      <c r="F58" s="318"/>
      <c r="G58" s="320"/>
      <c r="H58" s="330"/>
      <c r="I58" s="332"/>
      <c r="J58" s="332"/>
      <c r="K58" s="239"/>
      <c r="L58" s="239"/>
      <c r="M58" s="237"/>
      <c r="N58" s="239"/>
      <c r="O58" s="50"/>
    </row>
    <row r="59" spans="1:15" ht="18" customHeight="1" x14ac:dyDescent="0.25">
      <c r="A59" s="285"/>
      <c r="B59" s="286" t="s">
        <v>254</v>
      </c>
      <c r="C59" s="92"/>
      <c r="D59" s="71"/>
      <c r="E59" s="71"/>
      <c r="F59" s="72"/>
      <c r="G59" s="73"/>
      <c r="H59" s="110"/>
      <c r="I59" s="111"/>
      <c r="J59" s="111"/>
      <c r="K59" s="111"/>
      <c r="L59" s="111"/>
      <c r="M59" s="111"/>
      <c r="N59" s="111"/>
      <c r="O59" s="55"/>
    </row>
    <row r="60" spans="1:15" ht="47.25" customHeight="1" x14ac:dyDescent="0.25">
      <c r="A60" s="285"/>
      <c r="B60" s="286" t="s">
        <v>73</v>
      </c>
      <c r="C60" s="93" t="s">
        <v>36</v>
      </c>
      <c r="D60" s="71">
        <f>D18+D20+D22++D39+D44+D46+D50</f>
        <v>3292735.8000000003</v>
      </c>
      <c r="E60" s="71">
        <f>E18+E20+E22+E39+E44+E46+E50</f>
        <v>3320280.4000000004</v>
      </c>
      <c r="F60" s="74">
        <f>SUM(F18)+F20+F22+F44++F39+F46+F50</f>
        <v>2057731.9</v>
      </c>
      <c r="G60" s="75">
        <f>F60/E60</f>
        <v>0.61974642262141466</v>
      </c>
      <c r="H60" s="111"/>
      <c r="I60" s="111"/>
      <c r="J60" s="111"/>
      <c r="K60" s="111"/>
      <c r="L60" s="111"/>
      <c r="M60" s="111"/>
      <c r="N60" s="111"/>
      <c r="O60" s="55"/>
    </row>
    <row r="61" spans="1:15" ht="57.75" customHeight="1" x14ac:dyDescent="0.25">
      <c r="A61" s="285"/>
      <c r="B61" s="286" t="s">
        <v>73</v>
      </c>
      <c r="C61" s="93" t="s">
        <v>44</v>
      </c>
      <c r="D61" s="71">
        <f>(D24+D26+D28+D30+D34+D37+D41+D43+D48+D53)+D57+D55</f>
        <v>796330.8</v>
      </c>
      <c r="E61" s="71">
        <f>(E24+E26+E28+E30+E34+E37+E41+E43+E48+E53)+E57+E55</f>
        <v>987051.10000000009</v>
      </c>
      <c r="F61" s="71">
        <f>(F24+F26+F28+F30+F34+F37+F41+F43+F48+F53)+F57+F55</f>
        <v>595581.60000000009</v>
      </c>
      <c r="G61" s="75">
        <f>F61/E61</f>
        <v>0.60339490022350417</v>
      </c>
      <c r="H61" s="111"/>
      <c r="I61" s="111"/>
      <c r="J61" s="111"/>
      <c r="K61" s="111"/>
      <c r="L61" s="111"/>
      <c r="M61" s="111"/>
      <c r="N61" s="111"/>
      <c r="O61" s="55"/>
    </row>
    <row r="62" spans="1:15" ht="25.5" customHeight="1" x14ac:dyDescent="0.25">
      <c r="A62" s="285"/>
      <c r="B62" s="286" t="s">
        <v>73</v>
      </c>
      <c r="C62" s="92" t="s">
        <v>37</v>
      </c>
      <c r="D62" s="71">
        <f>SUM(D60:D61)</f>
        <v>4089066.6000000006</v>
      </c>
      <c r="E62" s="71">
        <f>SUM(E60:E61)</f>
        <v>4307331.5</v>
      </c>
      <c r="F62" s="71">
        <f>SUM(F60:F61)</f>
        <v>2653313.5</v>
      </c>
      <c r="G62" s="75">
        <f>F62/E62</f>
        <v>0.61599937223313317</v>
      </c>
      <c r="H62" s="111"/>
      <c r="I62" s="111"/>
      <c r="J62" s="111"/>
      <c r="K62" s="111"/>
      <c r="L62" s="111"/>
      <c r="M62" s="111"/>
      <c r="N62" s="111"/>
      <c r="O62" s="55"/>
    </row>
    <row r="63" spans="1:15" ht="18.75" customHeight="1" x14ac:dyDescent="0.25">
      <c r="A63" s="12" t="s">
        <v>74</v>
      </c>
      <c r="B63" s="296" t="s">
        <v>75</v>
      </c>
      <c r="C63" s="296"/>
      <c r="D63" s="296"/>
      <c r="E63" s="296"/>
      <c r="F63" s="296"/>
      <c r="G63" s="296"/>
      <c r="H63" s="296"/>
      <c r="I63" s="296"/>
      <c r="J63" s="296"/>
      <c r="K63" s="296"/>
      <c r="L63" s="296"/>
      <c r="M63" s="296"/>
      <c r="N63" s="296"/>
      <c r="O63" s="50"/>
    </row>
    <row r="64" spans="1:15" ht="25.5" customHeight="1" x14ac:dyDescent="0.25">
      <c r="A64" s="13" t="s">
        <v>76</v>
      </c>
      <c r="B64" s="231" t="s">
        <v>255</v>
      </c>
      <c r="C64" s="231"/>
      <c r="D64" s="231"/>
      <c r="E64" s="231"/>
      <c r="F64" s="231"/>
      <c r="G64" s="231"/>
      <c r="H64" s="231"/>
      <c r="I64" s="231"/>
      <c r="J64" s="231"/>
      <c r="K64" s="231"/>
      <c r="L64" s="231"/>
      <c r="M64" s="231"/>
      <c r="N64" s="231"/>
      <c r="O64" s="149"/>
    </row>
    <row r="65" spans="1:15" ht="24.75" customHeight="1" x14ac:dyDescent="0.25">
      <c r="A65" s="12" t="s">
        <v>77</v>
      </c>
      <c r="B65" s="233" t="s">
        <v>78</v>
      </c>
      <c r="C65" s="233"/>
      <c r="D65" s="233"/>
      <c r="E65" s="233"/>
      <c r="F65" s="233"/>
      <c r="G65" s="233"/>
      <c r="H65" s="233"/>
      <c r="I65" s="233"/>
      <c r="J65" s="233"/>
      <c r="K65" s="233"/>
      <c r="L65" s="233"/>
      <c r="M65" s="233"/>
      <c r="N65" s="233"/>
      <c r="O65" s="149"/>
    </row>
    <row r="66" spans="1:15" ht="17.25" customHeight="1" x14ac:dyDescent="0.25">
      <c r="A66" s="12" t="s">
        <v>79</v>
      </c>
      <c r="B66" s="233" t="s">
        <v>80</v>
      </c>
      <c r="C66" s="233"/>
      <c r="D66" s="233"/>
      <c r="E66" s="233"/>
      <c r="F66" s="233"/>
      <c r="G66" s="233"/>
      <c r="H66" s="233"/>
      <c r="I66" s="233"/>
      <c r="J66" s="233"/>
      <c r="K66" s="233"/>
      <c r="L66" s="164"/>
      <c r="M66" s="163"/>
      <c r="N66" s="164"/>
      <c r="O66" s="50"/>
    </row>
    <row r="67" spans="1:15" ht="51.75" customHeight="1" x14ac:dyDescent="0.25">
      <c r="A67" s="233" t="s">
        <v>81</v>
      </c>
      <c r="B67" s="264" t="s">
        <v>82</v>
      </c>
      <c r="C67" s="89" t="s">
        <v>44</v>
      </c>
      <c r="D67" s="177">
        <v>371.7</v>
      </c>
      <c r="E67" s="177">
        <v>371.7</v>
      </c>
      <c r="F67" s="177">
        <v>86.8</v>
      </c>
      <c r="G67" s="178">
        <f>F67/E67</f>
        <v>0.2335216572504708</v>
      </c>
      <c r="H67" s="208" t="s">
        <v>389</v>
      </c>
      <c r="I67" s="136">
        <v>100</v>
      </c>
      <c r="J67" s="137">
        <v>100</v>
      </c>
      <c r="K67" s="136">
        <v>100</v>
      </c>
      <c r="L67" s="136">
        <v>100</v>
      </c>
      <c r="M67" s="196">
        <v>100</v>
      </c>
      <c r="N67" s="136">
        <v>100</v>
      </c>
      <c r="O67" s="182"/>
    </row>
    <row r="68" spans="1:15" ht="30" customHeight="1" x14ac:dyDescent="0.25">
      <c r="A68" s="233" t="s">
        <v>81</v>
      </c>
      <c r="B68" s="264" t="s">
        <v>82</v>
      </c>
      <c r="C68" s="43" t="s">
        <v>37</v>
      </c>
      <c r="D68" s="177">
        <f>D67</f>
        <v>371.7</v>
      </c>
      <c r="E68" s="177">
        <f>E67</f>
        <v>371.7</v>
      </c>
      <c r="F68" s="177">
        <f>F67</f>
        <v>86.8</v>
      </c>
      <c r="G68" s="178">
        <f t="shared" ref="G68:G78" si="17">F68/E68</f>
        <v>0.2335216572504708</v>
      </c>
      <c r="H68" s="208"/>
      <c r="I68" s="136"/>
      <c r="J68" s="137"/>
      <c r="K68" s="136"/>
      <c r="L68" s="136"/>
      <c r="M68" s="196"/>
      <c r="N68" s="136"/>
      <c r="O68" s="112"/>
    </row>
    <row r="69" spans="1:15" ht="51.75" customHeight="1" x14ac:dyDescent="0.25">
      <c r="A69" s="233" t="s">
        <v>83</v>
      </c>
      <c r="B69" s="264" t="s">
        <v>84</v>
      </c>
      <c r="C69" s="89" t="s">
        <v>44</v>
      </c>
      <c r="D69" s="177">
        <v>3768955.6</v>
      </c>
      <c r="E69" s="177">
        <v>3768955.6</v>
      </c>
      <c r="F69" s="177">
        <v>2196769.1</v>
      </c>
      <c r="G69" s="178">
        <f t="shared" si="17"/>
        <v>0.58285884291128287</v>
      </c>
      <c r="H69" s="208" t="s">
        <v>366</v>
      </c>
      <c r="I69" s="136">
        <v>100</v>
      </c>
      <c r="J69" s="137">
        <v>100</v>
      </c>
      <c r="K69" s="136">
        <v>100</v>
      </c>
      <c r="L69" s="136">
        <v>100</v>
      </c>
      <c r="M69" s="196">
        <v>100</v>
      </c>
      <c r="N69" s="136">
        <v>100</v>
      </c>
      <c r="O69" s="112"/>
    </row>
    <row r="70" spans="1:15" ht="25.5" customHeight="1" x14ac:dyDescent="0.25">
      <c r="A70" s="233" t="s">
        <v>83</v>
      </c>
      <c r="B70" s="264" t="s">
        <v>84</v>
      </c>
      <c r="C70" s="43" t="s">
        <v>37</v>
      </c>
      <c r="D70" s="177">
        <f>D69</f>
        <v>3768955.6</v>
      </c>
      <c r="E70" s="177">
        <f>E69</f>
        <v>3768955.6</v>
      </c>
      <c r="F70" s="177">
        <f>F69</f>
        <v>2196769.1</v>
      </c>
      <c r="G70" s="178">
        <f t="shared" si="17"/>
        <v>0.58285884291128287</v>
      </c>
      <c r="H70" s="208"/>
      <c r="I70" s="136"/>
      <c r="J70" s="137"/>
      <c r="K70" s="136"/>
      <c r="L70" s="136"/>
      <c r="M70" s="196"/>
      <c r="N70" s="136"/>
      <c r="O70" s="112"/>
    </row>
    <row r="71" spans="1:15" ht="48.75" customHeight="1" x14ac:dyDescent="0.25">
      <c r="A71" s="233" t="s">
        <v>85</v>
      </c>
      <c r="B71" s="264" t="s">
        <v>86</v>
      </c>
      <c r="C71" s="89" t="s">
        <v>44</v>
      </c>
      <c r="D71" s="177">
        <v>12920.5</v>
      </c>
      <c r="E71" s="177">
        <v>12920.5</v>
      </c>
      <c r="F71" s="177">
        <v>8520.4</v>
      </c>
      <c r="G71" s="178">
        <f t="shared" si="17"/>
        <v>0.65944816377075188</v>
      </c>
      <c r="H71" s="208" t="s">
        <v>367</v>
      </c>
      <c r="I71" s="136">
        <v>100</v>
      </c>
      <c r="J71" s="137">
        <v>100</v>
      </c>
      <c r="K71" s="136">
        <v>100</v>
      </c>
      <c r="L71" s="136">
        <v>100</v>
      </c>
      <c r="M71" s="196">
        <v>100</v>
      </c>
      <c r="N71" s="136">
        <v>100</v>
      </c>
      <c r="O71" s="112"/>
    </row>
    <row r="72" spans="1:15" ht="23.25" customHeight="1" x14ac:dyDescent="0.25">
      <c r="A72" s="233" t="s">
        <v>85</v>
      </c>
      <c r="B72" s="264" t="s">
        <v>86</v>
      </c>
      <c r="C72" s="43" t="s">
        <v>37</v>
      </c>
      <c r="D72" s="177">
        <f>D71</f>
        <v>12920.5</v>
      </c>
      <c r="E72" s="177">
        <f>E71</f>
        <v>12920.5</v>
      </c>
      <c r="F72" s="177">
        <f>F71</f>
        <v>8520.4</v>
      </c>
      <c r="G72" s="178">
        <f t="shared" si="17"/>
        <v>0.65944816377075188</v>
      </c>
      <c r="H72" s="208"/>
      <c r="I72" s="136"/>
      <c r="J72" s="137"/>
      <c r="K72" s="136"/>
      <c r="L72" s="136"/>
      <c r="M72" s="196"/>
      <c r="N72" s="136"/>
      <c r="O72" s="112"/>
    </row>
    <row r="73" spans="1:15" ht="51" customHeight="1" x14ac:dyDescent="0.25">
      <c r="A73" s="233" t="s">
        <v>87</v>
      </c>
      <c r="B73" s="264" t="s">
        <v>88</v>
      </c>
      <c r="C73" s="89" t="s">
        <v>44</v>
      </c>
      <c r="D73" s="177">
        <v>46859.3</v>
      </c>
      <c r="E73" s="177">
        <f>D73</f>
        <v>46859.3</v>
      </c>
      <c r="F73" s="177">
        <v>21674</v>
      </c>
      <c r="G73" s="178">
        <f t="shared" si="17"/>
        <v>0.46253358458192928</v>
      </c>
      <c r="H73" s="208" t="s">
        <v>368</v>
      </c>
      <c r="I73" s="136">
        <v>100</v>
      </c>
      <c r="J73" s="137">
        <v>100</v>
      </c>
      <c r="K73" s="136">
        <v>100</v>
      </c>
      <c r="L73" s="136">
        <v>100</v>
      </c>
      <c r="M73" s="196">
        <v>100</v>
      </c>
      <c r="N73" s="136">
        <v>100</v>
      </c>
      <c r="O73" s="112"/>
    </row>
    <row r="74" spans="1:15" ht="20.25" customHeight="1" x14ac:dyDescent="0.25">
      <c r="A74" s="233" t="s">
        <v>87</v>
      </c>
      <c r="B74" s="264" t="s">
        <v>88</v>
      </c>
      <c r="C74" s="43" t="s">
        <v>37</v>
      </c>
      <c r="D74" s="177">
        <f>D73</f>
        <v>46859.3</v>
      </c>
      <c r="E74" s="177">
        <f>E73</f>
        <v>46859.3</v>
      </c>
      <c r="F74" s="177">
        <f>F73</f>
        <v>21674</v>
      </c>
      <c r="G74" s="178">
        <f t="shared" si="17"/>
        <v>0.46253358458192928</v>
      </c>
      <c r="H74" s="208"/>
      <c r="I74" s="136"/>
      <c r="J74" s="137"/>
      <c r="K74" s="136"/>
      <c r="L74" s="136"/>
      <c r="M74" s="196"/>
      <c r="N74" s="136"/>
      <c r="O74" s="112"/>
    </row>
    <row r="75" spans="1:15" ht="51.75" customHeight="1" x14ac:dyDescent="0.25">
      <c r="A75" s="233" t="s">
        <v>89</v>
      </c>
      <c r="B75" s="264" t="s">
        <v>90</v>
      </c>
      <c r="C75" s="89" t="s">
        <v>44</v>
      </c>
      <c r="D75" s="177">
        <v>2462777.2999999998</v>
      </c>
      <c r="E75" s="177">
        <v>2001064.6</v>
      </c>
      <c r="F75" s="177">
        <v>1383333.7</v>
      </c>
      <c r="G75" s="178">
        <f t="shared" si="17"/>
        <v>0.69129887161064163</v>
      </c>
      <c r="H75" s="208" t="s">
        <v>369</v>
      </c>
      <c r="I75" s="136">
        <v>100</v>
      </c>
      <c r="J75" s="137">
        <v>100</v>
      </c>
      <c r="K75" s="136">
        <v>100</v>
      </c>
      <c r="L75" s="136">
        <v>100</v>
      </c>
      <c r="M75" s="196">
        <v>100</v>
      </c>
      <c r="N75" s="136">
        <v>100</v>
      </c>
      <c r="O75" s="112"/>
    </row>
    <row r="76" spans="1:15" ht="23.25" customHeight="1" x14ac:dyDescent="0.25">
      <c r="A76" s="233" t="s">
        <v>89</v>
      </c>
      <c r="B76" s="264" t="s">
        <v>90</v>
      </c>
      <c r="C76" s="43" t="s">
        <v>37</v>
      </c>
      <c r="D76" s="177">
        <f>D75</f>
        <v>2462777.2999999998</v>
      </c>
      <c r="E76" s="177">
        <f>E75</f>
        <v>2001064.6</v>
      </c>
      <c r="F76" s="177">
        <f>F75</f>
        <v>1383333.7</v>
      </c>
      <c r="G76" s="178">
        <f t="shared" si="17"/>
        <v>0.69129887161064163</v>
      </c>
      <c r="H76" s="208"/>
      <c r="I76" s="136"/>
      <c r="J76" s="137"/>
      <c r="K76" s="136"/>
      <c r="L76" s="136"/>
      <c r="M76" s="196"/>
      <c r="N76" s="136"/>
      <c r="O76" s="112"/>
    </row>
    <row r="77" spans="1:15" ht="48.75" customHeight="1" x14ac:dyDescent="0.25">
      <c r="A77" s="233" t="s">
        <v>91</v>
      </c>
      <c r="B77" s="264" t="s">
        <v>94</v>
      </c>
      <c r="C77" s="89" t="s">
        <v>44</v>
      </c>
      <c r="D77" s="177">
        <v>91554.6</v>
      </c>
      <c r="E77" s="177">
        <f>D77</f>
        <v>91554.6</v>
      </c>
      <c r="F77" s="177">
        <v>72034.3</v>
      </c>
      <c r="G77" s="178">
        <f t="shared" si="17"/>
        <v>0.78679061456223931</v>
      </c>
      <c r="H77" s="208" t="s">
        <v>370</v>
      </c>
      <c r="I77" s="136">
        <v>100</v>
      </c>
      <c r="J77" s="137">
        <v>100</v>
      </c>
      <c r="K77" s="136">
        <v>100</v>
      </c>
      <c r="L77" s="136">
        <v>100</v>
      </c>
      <c r="M77" s="196">
        <v>100</v>
      </c>
      <c r="N77" s="136">
        <v>100</v>
      </c>
      <c r="O77" s="112"/>
    </row>
    <row r="78" spans="1:15" ht="25.5" customHeight="1" x14ac:dyDescent="0.25">
      <c r="A78" s="233" t="s">
        <v>93</v>
      </c>
      <c r="B78" s="264" t="s">
        <v>94</v>
      </c>
      <c r="C78" s="43" t="s">
        <v>37</v>
      </c>
      <c r="D78" s="177">
        <f>D77</f>
        <v>91554.6</v>
      </c>
      <c r="E78" s="177">
        <f>E77</f>
        <v>91554.6</v>
      </c>
      <c r="F78" s="177">
        <f>F77</f>
        <v>72034.3</v>
      </c>
      <c r="G78" s="178">
        <f t="shared" si="17"/>
        <v>0.78679061456223931</v>
      </c>
      <c r="H78" s="203"/>
      <c r="I78" s="136"/>
      <c r="J78" s="137"/>
      <c r="K78" s="136"/>
      <c r="L78" s="136"/>
      <c r="M78" s="196"/>
      <c r="N78" s="136"/>
      <c r="O78" s="112"/>
    </row>
    <row r="79" spans="1:15" ht="49.5" customHeight="1" x14ac:dyDescent="0.25">
      <c r="A79" s="233" t="s">
        <v>93</v>
      </c>
      <c r="B79" s="264" t="s">
        <v>322</v>
      </c>
      <c r="C79" s="89" t="s">
        <v>44</v>
      </c>
      <c r="D79" s="177">
        <v>124201.4</v>
      </c>
      <c r="E79" s="209">
        <v>124201.4</v>
      </c>
      <c r="F79" s="209">
        <v>74792</v>
      </c>
      <c r="G79" s="201">
        <f t="shared" ref="G79:G86" si="18">F79/E79</f>
        <v>0.60218322820837766</v>
      </c>
      <c r="H79" s="207" t="s">
        <v>390</v>
      </c>
      <c r="I79" s="136">
        <v>96.6</v>
      </c>
      <c r="J79" s="137">
        <v>98.28</v>
      </c>
      <c r="K79" s="136">
        <v>96.6</v>
      </c>
      <c r="L79" s="137" t="s">
        <v>230</v>
      </c>
      <c r="M79" s="196" t="s">
        <v>230</v>
      </c>
      <c r="N79" s="136">
        <v>96.6</v>
      </c>
      <c r="O79" s="189" t="s">
        <v>374</v>
      </c>
    </row>
    <row r="80" spans="1:15" ht="23.25" customHeight="1" x14ac:dyDescent="0.25">
      <c r="A80" s="233" t="s">
        <v>91</v>
      </c>
      <c r="B80" s="264" t="s">
        <v>92</v>
      </c>
      <c r="C80" s="43" t="s">
        <v>37</v>
      </c>
      <c r="D80" s="177">
        <f>D79</f>
        <v>124201.4</v>
      </c>
      <c r="E80" s="209">
        <f t="shared" ref="E80" si="19">E79</f>
        <v>124201.4</v>
      </c>
      <c r="F80" s="209">
        <f>F79</f>
        <v>74792</v>
      </c>
      <c r="G80" s="201">
        <f t="shared" si="18"/>
        <v>0.60218322820837766</v>
      </c>
      <c r="H80" s="207"/>
      <c r="I80" s="136"/>
      <c r="J80" s="137"/>
      <c r="K80" s="136"/>
      <c r="L80" s="136"/>
      <c r="M80" s="196"/>
      <c r="N80" s="136"/>
      <c r="O80" s="112"/>
    </row>
    <row r="81" spans="1:15" ht="45" customHeight="1" x14ac:dyDescent="0.25">
      <c r="A81" s="233" t="s">
        <v>95</v>
      </c>
      <c r="B81" s="264" t="s">
        <v>323</v>
      </c>
      <c r="C81" s="89" t="s">
        <v>44</v>
      </c>
      <c r="D81" s="177">
        <v>38.4</v>
      </c>
      <c r="E81" s="209">
        <v>38.4</v>
      </c>
      <c r="F81" s="209">
        <v>37.4</v>
      </c>
      <c r="G81" s="201">
        <f t="shared" si="18"/>
        <v>0.97395833333333337</v>
      </c>
      <c r="H81" s="207" t="s">
        <v>371</v>
      </c>
      <c r="I81" s="136">
        <v>96.6</v>
      </c>
      <c r="J81" s="137">
        <v>98.28</v>
      </c>
      <c r="K81" s="136">
        <v>96.6</v>
      </c>
      <c r="L81" s="137" t="s">
        <v>230</v>
      </c>
      <c r="M81" s="196" t="s">
        <v>230</v>
      </c>
      <c r="N81" s="136">
        <v>96.6</v>
      </c>
      <c r="O81" s="189" t="s">
        <v>374</v>
      </c>
    </row>
    <row r="82" spans="1:15" ht="27" customHeight="1" x14ac:dyDescent="0.25">
      <c r="A82" s="233" t="s">
        <v>95</v>
      </c>
      <c r="B82" s="264" t="s">
        <v>96</v>
      </c>
      <c r="C82" s="43" t="s">
        <v>37</v>
      </c>
      <c r="D82" s="177">
        <f>D81</f>
        <v>38.4</v>
      </c>
      <c r="E82" s="209">
        <f t="shared" ref="E82:F82" si="20">E81</f>
        <v>38.4</v>
      </c>
      <c r="F82" s="209">
        <f t="shared" si="20"/>
        <v>37.4</v>
      </c>
      <c r="G82" s="201">
        <f t="shared" si="18"/>
        <v>0.97395833333333337</v>
      </c>
      <c r="H82" s="112"/>
      <c r="I82" s="136"/>
      <c r="J82" s="137"/>
      <c r="K82" s="136"/>
      <c r="L82" s="136"/>
      <c r="M82" s="196"/>
      <c r="N82" s="136"/>
      <c r="O82" s="112"/>
    </row>
    <row r="83" spans="1:15" ht="45" customHeight="1" x14ac:dyDescent="0.25">
      <c r="A83" s="233" t="s">
        <v>97</v>
      </c>
      <c r="B83" s="264" t="s">
        <v>324</v>
      </c>
      <c r="C83" s="89" t="s">
        <v>44</v>
      </c>
      <c r="D83" s="177">
        <v>1408</v>
      </c>
      <c r="E83" s="209">
        <v>1408</v>
      </c>
      <c r="F83" s="209">
        <v>598.70000000000005</v>
      </c>
      <c r="G83" s="201">
        <f t="shared" si="18"/>
        <v>0.4252130681818182</v>
      </c>
      <c r="H83" s="207" t="s">
        <v>372</v>
      </c>
      <c r="I83" s="136">
        <v>96.6</v>
      </c>
      <c r="J83" s="137">
        <v>98.28</v>
      </c>
      <c r="K83" s="136">
        <v>96.6</v>
      </c>
      <c r="L83" s="137" t="s">
        <v>230</v>
      </c>
      <c r="M83" s="196" t="s">
        <v>230</v>
      </c>
      <c r="N83" s="136">
        <v>96.6</v>
      </c>
      <c r="O83" s="189" t="s">
        <v>374</v>
      </c>
    </row>
    <row r="84" spans="1:15" ht="23.25" customHeight="1" x14ac:dyDescent="0.25">
      <c r="A84" s="233" t="s">
        <v>97</v>
      </c>
      <c r="B84" s="264" t="s">
        <v>98</v>
      </c>
      <c r="C84" s="43" t="s">
        <v>37</v>
      </c>
      <c r="D84" s="177">
        <f>D83</f>
        <v>1408</v>
      </c>
      <c r="E84" s="209">
        <f t="shared" ref="E84:F84" si="21">E83</f>
        <v>1408</v>
      </c>
      <c r="F84" s="209">
        <f t="shared" si="21"/>
        <v>598.70000000000005</v>
      </c>
      <c r="G84" s="201">
        <f t="shared" si="18"/>
        <v>0.4252130681818182</v>
      </c>
      <c r="H84" s="207"/>
      <c r="I84" s="136"/>
      <c r="J84" s="137"/>
      <c r="K84" s="136"/>
      <c r="L84" s="136"/>
      <c r="M84" s="196"/>
      <c r="N84" s="136"/>
      <c r="O84" s="112"/>
    </row>
    <row r="85" spans="1:15" ht="45" customHeight="1" x14ac:dyDescent="0.25">
      <c r="A85" s="233" t="s">
        <v>99</v>
      </c>
      <c r="B85" s="264" t="s">
        <v>325</v>
      </c>
      <c r="C85" s="89" t="s">
        <v>44</v>
      </c>
      <c r="D85" s="177">
        <v>2355.3000000000002</v>
      </c>
      <c r="E85" s="209">
        <v>2355.3000000000002</v>
      </c>
      <c r="F85" s="209">
        <v>952.3</v>
      </c>
      <c r="G85" s="201">
        <f t="shared" si="18"/>
        <v>0.4043221670275548</v>
      </c>
      <c r="H85" s="207" t="s">
        <v>373</v>
      </c>
      <c r="I85" s="136">
        <v>96.6</v>
      </c>
      <c r="J85" s="137">
        <v>98.28</v>
      </c>
      <c r="K85" s="136">
        <v>96.6</v>
      </c>
      <c r="L85" s="137" t="s">
        <v>230</v>
      </c>
      <c r="M85" s="196" t="s">
        <v>230</v>
      </c>
      <c r="N85" s="136">
        <v>96.6</v>
      </c>
      <c r="O85" s="189" t="s">
        <v>374</v>
      </c>
    </row>
    <row r="86" spans="1:15" ht="20.25" customHeight="1" x14ac:dyDescent="0.25">
      <c r="A86" s="233" t="s">
        <v>99</v>
      </c>
      <c r="B86" s="264" t="s">
        <v>100</v>
      </c>
      <c r="C86" s="43" t="s">
        <v>37</v>
      </c>
      <c r="D86" s="177">
        <f>D85</f>
        <v>2355.3000000000002</v>
      </c>
      <c r="E86" s="209">
        <f t="shared" ref="E86:F86" si="22">E85</f>
        <v>2355.3000000000002</v>
      </c>
      <c r="F86" s="209">
        <f t="shared" si="22"/>
        <v>952.3</v>
      </c>
      <c r="G86" s="201">
        <f t="shared" si="18"/>
        <v>0.4043221670275548</v>
      </c>
      <c r="H86" s="202"/>
      <c r="I86" s="123"/>
      <c r="J86" s="124"/>
      <c r="K86" s="123"/>
      <c r="L86" s="123"/>
      <c r="M86" s="168"/>
      <c r="N86" s="123"/>
      <c r="O86" s="112"/>
    </row>
    <row r="87" spans="1:15" ht="72.75" customHeight="1" x14ac:dyDescent="0.25">
      <c r="A87" s="233" t="s">
        <v>101</v>
      </c>
      <c r="B87" s="234" t="s">
        <v>209</v>
      </c>
      <c r="C87" s="89" t="s">
        <v>44</v>
      </c>
      <c r="D87" s="177">
        <v>816659.2</v>
      </c>
      <c r="E87" s="209">
        <v>816659.2</v>
      </c>
      <c r="F87" s="209">
        <v>628788</v>
      </c>
      <c r="G87" s="178">
        <f t="shared" ref="G87:G90" si="23">F87/E87</f>
        <v>0.76995152935275823</v>
      </c>
      <c r="H87" s="208" t="s">
        <v>391</v>
      </c>
      <c r="I87" s="136">
        <v>100</v>
      </c>
      <c r="J87" s="137">
        <v>100</v>
      </c>
      <c r="K87" s="136">
        <v>100</v>
      </c>
      <c r="L87" s="136">
        <v>100</v>
      </c>
      <c r="M87" s="196">
        <v>100</v>
      </c>
      <c r="N87" s="136">
        <v>100</v>
      </c>
      <c r="O87" s="54"/>
    </row>
    <row r="88" spans="1:15" ht="31.5" customHeight="1" x14ac:dyDescent="0.25">
      <c r="A88" s="233" t="s">
        <v>101</v>
      </c>
      <c r="B88" s="295"/>
      <c r="C88" s="43" t="s">
        <v>37</v>
      </c>
      <c r="D88" s="177">
        <f>D87</f>
        <v>816659.2</v>
      </c>
      <c r="E88" s="177">
        <f t="shared" ref="E88:F88" si="24">E87</f>
        <v>816659.2</v>
      </c>
      <c r="F88" s="177">
        <f t="shared" si="24"/>
        <v>628788</v>
      </c>
      <c r="G88" s="178">
        <f t="shared" si="23"/>
        <v>0.76995152935275823</v>
      </c>
      <c r="H88" s="208"/>
      <c r="I88" s="136"/>
      <c r="J88" s="137"/>
      <c r="K88" s="136"/>
      <c r="L88" s="136"/>
      <c r="M88" s="196"/>
      <c r="N88" s="136"/>
      <c r="O88" s="54"/>
    </row>
    <row r="89" spans="1:15" ht="72" customHeight="1" x14ac:dyDescent="0.25">
      <c r="A89" s="233" t="s">
        <v>102</v>
      </c>
      <c r="B89" s="264" t="s">
        <v>210</v>
      </c>
      <c r="C89" s="89" t="s">
        <v>44</v>
      </c>
      <c r="D89" s="177">
        <v>7819.4</v>
      </c>
      <c r="E89" s="177">
        <f>D89</f>
        <v>7819.4</v>
      </c>
      <c r="F89" s="177">
        <v>4745.8</v>
      </c>
      <c r="G89" s="178">
        <f t="shared" si="23"/>
        <v>0.60692636263651945</v>
      </c>
      <c r="H89" s="208" t="s">
        <v>392</v>
      </c>
      <c r="I89" s="136">
        <v>100</v>
      </c>
      <c r="J89" s="137">
        <v>100</v>
      </c>
      <c r="K89" s="136">
        <v>100</v>
      </c>
      <c r="L89" s="136">
        <v>100</v>
      </c>
      <c r="M89" s="196">
        <v>100</v>
      </c>
      <c r="N89" s="136">
        <v>100</v>
      </c>
      <c r="O89" s="54"/>
    </row>
    <row r="90" spans="1:15" ht="29.45" customHeight="1" x14ac:dyDescent="0.25">
      <c r="A90" s="233" t="s">
        <v>102</v>
      </c>
      <c r="B90" s="264" t="s">
        <v>103</v>
      </c>
      <c r="C90" s="43" t="s">
        <v>37</v>
      </c>
      <c r="D90" s="177">
        <f>D89</f>
        <v>7819.4</v>
      </c>
      <c r="E90" s="177">
        <f t="shared" ref="E90:F90" si="25">E89</f>
        <v>7819.4</v>
      </c>
      <c r="F90" s="177">
        <f t="shared" si="25"/>
        <v>4745.8</v>
      </c>
      <c r="G90" s="178">
        <f t="shared" si="23"/>
        <v>0.60692636263651945</v>
      </c>
      <c r="H90" s="208"/>
      <c r="I90" s="136"/>
      <c r="J90" s="137"/>
      <c r="K90" s="136"/>
      <c r="L90" s="136"/>
      <c r="M90" s="196"/>
      <c r="N90" s="136"/>
      <c r="O90" s="54"/>
    </row>
    <row r="91" spans="1:15" ht="105" customHeight="1" x14ac:dyDescent="0.25">
      <c r="A91" s="233" t="s">
        <v>104</v>
      </c>
      <c r="B91" s="264" t="s">
        <v>326</v>
      </c>
      <c r="C91" s="89" t="s">
        <v>44</v>
      </c>
      <c r="D91" s="177">
        <v>35000</v>
      </c>
      <c r="E91" s="209">
        <v>35000</v>
      </c>
      <c r="F91" s="209">
        <v>14831.3</v>
      </c>
      <c r="G91" s="201">
        <f>F91/E91</f>
        <v>0.42375142857142856</v>
      </c>
      <c r="H91" s="208" t="s">
        <v>393</v>
      </c>
      <c r="I91" s="136">
        <v>100</v>
      </c>
      <c r="J91" s="136">
        <v>100</v>
      </c>
      <c r="K91" s="136">
        <v>100</v>
      </c>
      <c r="L91" s="136">
        <v>100</v>
      </c>
      <c r="M91" s="196">
        <v>100</v>
      </c>
      <c r="N91" s="136">
        <v>100</v>
      </c>
      <c r="O91" s="180"/>
    </row>
    <row r="92" spans="1:15" ht="37.5" customHeight="1" x14ac:dyDescent="0.25">
      <c r="A92" s="233" t="s">
        <v>104</v>
      </c>
      <c r="B92" s="264" t="s">
        <v>105</v>
      </c>
      <c r="C92" s="43" t="s">
        <v>37</v>
      </c>
      <c r="D92" s="177">
        <f>D91</f>
        <v>35000</v>
      </c>
      <c r="E92" s="209">
        <f t="shared" ref="E92:F92" si="26">E91</f>
        <v>35000</v>
      </c>
      <c r="F92" s="209">
        <f t="shared" si="26"/>
        <v>14831.3</v>
      </c>
      <c r="G92" s="178">
        <v>0.15</v>
      </c>
      <c r="H92" s="208"/>
      <c r="I92" s="136"/>
      <c r="J92" s="137"/>
      <c r="K92" s="136"/>
      <c r="L92" s="136"/>
      <c r="M92" s="196"/>
      <c r="N92" s="136"/>
      <c r="O92" s="54"/>
    </row>
    <row r="93" spans="1:15" ht="73.5" customHeight="1" x14ac:dyDescent="0.25">
      <c r="A93" s="233" t="s">
        <v>106</v>
      </c>
      <c r="B93" s="264" t="s">
        <v>211</v>
      </c>
      <c r="C93" s="89" t="s">
        <v>44</v>
      </c>
      <c r="D93" s="177">
        <v>10353</v>
      </c>
      <c r="E93" s="209">
        <v>15183.9</v>
      </c>
      <c r="F93" s="209">
        <v>10704</v>
      </c>
      <c r="G93" s="201">
        <f>F93/E93</f>
        <v>0.7049572244285065</v>
      </c>
      <c r="H93" s="208" t="s">
        <v>394</v>
      </c>
      <c r="I93" s="136">
        <v>100</v>
      </c>
      <c r="J93" s="137">
        <v>100</v>
      </c>
      <c r="K93" s="136">
        <v>100</v>
      </c>
      <c r="L93" s="136">
        <v>100</v>
      </c>
      <c r="M93" s="196">
        <v>100</v>
      </c>
      <c r="N93" s="136">
        <v>100</v>
      </c>
      <c r="O93" s="204"/>
    </row>
    <row r="94" spans="1:15" ht="29.25" customHeight="1" x14ac:dyDescent="0.25">
      <c r="A94" s="233" t="s">
        <v>106</v>
      </c>
      <c r="B94" s="264" t="s">
        <v>107</v>
      </c>
      <c r="C94" s="43" t="s">
        <v>37</v>
      </c>
      <c r="D94" s="177">
        <f>D93</f>
        <v>10353</v>
      </c>
      <c r="E94" s="200">
        <f t="shared" ref="E94:F94" si="27">E93</f>
        <v>15183.9</v>
      </c>
      <c r="F94" s="200">
        <f t="shared" si="27"/>
        <v>10704</v>
      </c>
      <c r="G94" s="201">
        <f>F94/E94</f>
        <v>0.7049572244285065</v>
      </c>
      <c r="H94" s="208"/>
      <c r="I94" s="136"/>
      <c r="J94" s="137"/>
      <c r="K94" s="136"/>
      <c r="L94" s="136"/>
      <c r="M94" s="196"/>
      <c r="N94" s="136"/>
      <c r="O94" s="54"/>
    </row>
    <row r="95" spans="1:15" ht="82.15" customHeight="1" x14ac:dyDescent="0.25">
      <c r="A95" s="262" t="s">
        <v>279</v>
      </c>
      <c r="B95" s="264" t="s">
        <v>247</v>
      </c>
      <c r="C95" s="89" t="s">
        <v>44</v>
      </c>
      <c r="D95" s="177">
        <v>3700</v>
      </c>
      <c r="E95" s="200">
        <v>3700</v>
      </c>
      <c r="F95" s="200">
        <v>2461.4</v>
      </c>
      <c r="G95" s="201">
        <f t="shared" ref="G95:G99" si="28">F95/E95</f>
        <v>0.66524324324324324</v>
      </c>
      <c r="H95" s="208" t="s">
        <v>395</v>
      </c>
      <c r="I95" s="136">
        <v>38</v>
      </c>
      <c r="J95" s="136">
        <v>38</v>
      </c>
      <c r="K95" s="136">
        <v>40</v>
      </c>
      <c r="L95" s="136">
        <v>30</v>
      </c>
      <c r="M95" s="137">
        <f>L95/K95*100</f>
        <v>75</v>
      </c>
      <c r="N95" s="136">
        <v>45</v>
      </c>
      <c r="O95" s="215" t="s">
        <v>374</v>
      </c>
    </row>
    <row r="96" spans="1:15" ht="25.5" customHeight="1" x14ac:dyDescent="0.25">
      <c r="A96" s="262"/>
      <c r="B96" s="264"/>
      <c r="C96" s="43" t="s">
        <v>37</v>
      </c>
      <c r="D96" s="177">
        <f>D95</f>
        <v>3700</v>
      </c>
      <c r="E96" s="177">
        <f t="shared" ref="E96:F96" si="29">E95</f>
        <v>3700</v>
      </c>
      <c r="F96" s="177">
        <f t="shared" si="29"/>
        <v>2461.4</v>
      </c>
      <c r="G96" s="178">
        <f t="shared" si="28"/>
        <v>0.66524324324324324</v>
      </c>
      <c r="H96" s="121"/>
      <c r="I96" s="136"/>
      <c r="J96" s="137"/>
      <c r="K96" s="136"/>
      <c r="L96" s="136"/>
      <c r="M96" s="45"/>
      <c r="N96" s="136"/>
      <c r="O96" s="54"/>
    </row>
    <row r="97" spans="1:15" ht="108.75" customHeight="1" x14ac:dyDescent="0.25">
      <c r="A97" s="233" t="s">
        <v>280</v>
      </c>
      <c r="B97" s="264" t="s">
        <v>220</v>
      </c>
      <c r="C97" s="89" t="s">
        <v>44</v>
      </c>
      <c r="D97" s="177">
        <v>12481.1</v>
      </c>
      <c r="E97" s="177">
        <v>46428.2</v>
      </c>
      <c r="F97" s="177">
        <v>28532</v>
      </c>
      <c r="G97" s="178">
        <f t="shared" si="28"/>
        <v>0.61454030093779211</v>
      </c>
      <c r="H97" s="208" t="s">
        <v>396</v>
      </c>
      <c r="I97" s="136">
        <v>100</v>
      </c>
      <c r="J97" s="136">
        <v>100</v>
      </c>
      <c r="K97" s="136">
        <v>100</v>
      </c>
      <c r="L97" s="136">
        <v>100</v>
      </c>
      <c r="M97" s="196">
        <v>100</v>
      </c>
      <c r="N97" s="136">
        <v>100</v>
      </c>
      <c r="O97" s="180"/>
    </row>
    <row r="98" spans="1:15" ht="45" customHeight="1" x14ac:dyDescent="0.25">
      <c r="A98" s="233"/>
      <c r="B98" s="264"/>
      <c r="C98" s="87" t="s">
        <v>36</v>
      </c>
      <c r="D98" s="132">
        <v>17235.8</v>
      </c>
      <c r="E98" s="132">
        <f>D98</f>
        <v>17235.8</v>
      </c>
      <c r="F98" s="132">
        <v>17184.2</v>
      </c>
      <c r="G98" s="129">
        <f t="shared" si="28"/>
        <v>0.99700623121642173</v>
      </c>
      <c r="H98" s="208"/>
      <c r="I98" s="136"/>
      <c r="J98" s="137"/>
      <c r="K98" s="136"/>
      <c r="L98" s="136"/>
      <c r="M98" s="196"/>
      <c r="N98" s="136"/>
      <c r="O98" s="50"/>
    </row>
    <row r="99" spans="1:15" ht="18" customHeight="1" x14ac:dyDescent="0.25">
      <c r="A99" s="233"/>
      <c r="B99" s="264"/>
      <c r="C99" s="43" t="s">
        <v>37</v>
      </c>
      <c r="D99" s="132">
        <f>D97+D98</f>
        <v>29716.9</v>
      </c>
      <c r="E99" s="132">
        <f>E97+E98</f>
        <v>63664</v>
      </c>
      <c r="F99" s="132">
        <f>SUM(F97:F98)</f>
        <v>45716.2</v>
      </c>
      <c r="G99" s="129">
        <f t="shared" si="28"/>
        <v>0.71808557426489061</v>
      </c>
      <c r="H99" s="97"/>
      <c r="I99" s="136"/>
      <c r="J99" s="137"/>
      <c r="K99" s="136"/>
      <c r="L99" s="136"/>
      <c r="M99" s="45"/>
      <c r="N99" s="136"/>
      <c r="O99" s="50"/>
    </row>
    <row r="100" spans="1:15" ht="24.75" customHeight="1" x14ac:dyDescent="0.25">
      <c r="A100" s="12" t="s">
        <v>108</v>
      </c>
      <c r="B100" s="363" t="s">
        <v>109</v>
      </c>
      <c r="C100" s="364"/>
      <c r="D100" s="364"/>
      <c r="E100" s="364"/>
      <c r="F100" s="364"/>
      <c r="G100" s="364"/>
      <c r="H100" s="364"/>
      <c r="I100" s="364"/>
      <c r="J100" s="364"/>
      <c r="K100" s="364"/>
      <c r="L100" s="364"/>
      <c r="M100" s="364"/>
      <c r="N100" s="365"/>
      <c r="O100" s="50"/>
    </row>
    <row r="101" spans="1:15" ht="78" customHeight="1" x14ac:dyDescent="0.25">
      <c r="A101" s="233" t="s">
        <v>110</v>
      </c>
      <c r="B101" s="264" t="s">
        <v>242</v>
      </c>
      <c r="C101" s="89" t="s">
        <v>44</v>
      </c>
      <c r="D101" s="177">
        <v>4861.3999999999996</v>
      </c>
      <c r="E101" s="209">
        <v>4861.3999999999996</v>
      </c>
      <c r="F101" s="209">
        <v>105.5</v>
      </c>
      <c r="G101" s="201">
        <f>F101/E101</f>
        <v>2.1701567449705847E-2</v>
      </c>
      <c r="H101" s="208" t="s">
        <v>397</v>
      </c>
      <c r="I101" s="136">
        <v>100</v>
      </c>
      <c r="J101" s="137">
        <v>100</v>
      </c>
      <c r="K101" s="136">
        <v>100</v>
      </c>
      <c r="L101" s="136">
        <v>100</v>
      </c>
      <c r="M101" s="196">
        <v>100</v>
      </c>
      <c r="N101" s="136">
        <v>100</v>
      </c>
      <c r="O101" s="180"/>
    </row>
    <row r="102" spans="1:15" ht="19.5" customHeight="1" x14ac:dyDescent="0.25">
      <c r="A102" s="233" t="s">
        <v>110</v>
      </c>
      <c r="B102" s="264" t="s">
        <v>111</v>
      </c>
      <c r="C102" s="88" t="s">
        <v>37</v>
      </c>
      <c r="D102" s="177">
        <f>D101</f>
        <v>4861.3999999999996</v>
      </c>
      <c r="E102" s="200">
        <f>E101</f>
        <v>4861.3999999999996</v>
      </c>
      <c r="F102" s="200">
        <f>F101</f>
        <v>105.5</v>
      </c>
      <c r="G102" s="201">
        <f>F102/E102</f>
        <v>2.1701567449705847E-2</v>
      </c>
      <c r="H102" s="183"/>
      <c r="I102" s="136"/>
      <c r="J102" s="137"/>
      <c r="K102" s="136"/>
      <c r="L102" s="136"/>
      <c r="M102" s="196"/>
      <c r="N102" s="136"/>
      <c r="O102" s="54"/>
    </row>
    <row r="103" spans="1:15" ht="45" customHeight="1" x14ac:dyDescent="0.25">
      <c r="A103" s="233" t="s">
        <v>112</v>
      </c>
      <c r="B103" s="257" t="s">
        <v>113</v>
      </c>
      <c r="C103" s="89" t="s">
        <v>44</v>
      </c>
      <c r="D103" s="186">
        <v>500</v>
      </c>
      <c r="E103" s="132">
        <v>500</v>
      </c>
      <c r="F103" s="132">
        <v>40.700000000000003</v>
      </c>
      <c r="G103" s="64">
        <f t="shared" ref="G103:G108" si="30">F103/E103</f>
        <v>8.14E-2</v>
      </c>
      <c r="H103" s="97"/>
      <c r="I103" s="136"/>
      <c r="J103" s="137"/>
      <c r="K103" s="136"/>
      <c r="L103" s="136"/>
      <c r="M103" s="45"/>
      <c r="N103" s="136"/>
      <c r="O103" s="50"/>
    </row>
    <row r="104" spans="1:15" ht="22.5" customHeight="1" x14ac:dyDescent="0.25">
      <c r="A104" s="233" t="s">
        <v>112</v>
      </c>
      <c r="B104" s="258"/>
      <c r="C104" s="345" t="s">
        <v>37</v>
      </c>
      <c r="D104" s="317">
        <f>D103</f>
        <v>500</v>
      </c>
      <c r="E104" s="317">
        <f t="shared" ref="E104:F104" si="31">E103</f>
        <v>500</v>
      </c>
      <c r="F104" s="317">
        <f t="shared" si="31"/>
        <v>40.700000000000003</v>
      </c>
      <c r="G104" s="357">
        <f t="shared" si="30"/>
        <v>8.14E-2</v>
      </c>
      <c r="H104" s="360"/>
      <c r="I104" s="238"/>
      <c r="J104" s="309"/>
      <c r="K104" s="238"/>
      <c r="L104" s="238"/>
      <c r="M104" s="236"/>
      <c r="N104" s="238"/>
      <c r="O104" s="367"/>
    </row>
    <row r="105" spans="1:15" s="131" customFormat="1" ht="0.75" customHeight="1" x14ac:dyDescent="0.25">
      <c r="A105" s="334"/>
      <c r="B105" s="258"/>
      <c r="C105" s="355"/>
      <c r="D105" s="356"/>
      <c r="E105" s="356"/>
      <c r="F105" s="356"/>
      <c r="G105" s="358"/>
      <c r="H105" s="361"/>
      <c r="I105" s="268"/>
      <c r="J105" s="354"/>
      <c r="K105" s="268"/>
      <c r="L105" s="268"/>
      <c r="M105" s="243"/>
      <c r="N105" s="268"/>
      <c r="O105" s="368"/>
    </row>
    <row r="106" spans="1:15" s="131" customFormat="1" ht="37.5" hidden="1" customHeight="1" x14ac:dyDescent="0.25">
      <c r="A106" s="335"/>
      <c r="B106" s="259"/>
      <c r="C106" s="346"/>
      <c r="D106" s="318"/>
      <c r="E106" s="318"/>
      <c r="F106" s="318"/>
      <c r="G106" s="359"/>
      <c r="H106" s="362"/>
      <c r="I106" s="239"/>
      <c r="J106" s="310"/>
      <c r="K106" s="239"/>
      <c r="L106" s="239"/>
      <c r="M106" s="237"/>
      <c r="N106" s="239"/>
      <c r="O106" s="369"/>
    </row>
    <row r="107" spans="1:15" ht="49.5" customHeight="1" x14ac:dyDescent="0.25">
      <c r="A107" s="285"/>
      <c r="B107" s="286" t="s">
        <v>253</v>
      </c>
      <c r="C107" s="93" t="s">
        <v>44</v>
      </c>
      <c r="D107" s="71">
        <f>SUM(D67+D69+D71+D73+D75+D77+D79+D81+D83+D85+D87+D89+D91+D93+D95+D97+D101+D103)+D105</f>
        <v>7402816.2000000011</v>
      </c>
      <c r="E107" s="71">
        <f>SUM(E67+E69+E71+E73+E75+E77+E79+E81+E83+E85+E87+E89+E91+E93+E95+E97+E101+E103)+E105</f>
        <v>6979881.5000000019</v>
      </c>
      <c r="F107" s="71">
        <f>SUM(F67+F69+F71+F73+F75+F77+F79+F81+F83+F85+F87+F89+F91+F93+F95+F97+F101+F103)+F105</f>
        <v>4449007.3999999994</v>
      </c>
      <c r="G107" s="75">
        <f>F107/E107</f>
        <v>0.63740443157953297</v>
      </c>
      <c r="H107" s="78"/>
      <c r="I107" s="78"/>
      <c r="J107" s="78"/>
      <c r="K107" s="78"/>
      <c r="L107" s="78"/>
      <c r="M107" s="78"/>
      <c r="N107" s="78"/>
      <c r="O107" s="55"/>
    </row>
    <row r="108" spans="1:15" ht="49.5" customHeight="1" x14ac:dyDescent="0.25">
      <c r="A108" s="285"/>
      <c r="B108" s="286" t="s">
        <v>114</v>
      </c>
      <c r="C108" s="93" t="s">
        <v>36</v>
      </c>
      <c r="D108" s="71">
        <f>D98</f>
        <v>17235.8</v>
      </c>
      <c r="E108" s="71">
        <f>E98</f>
        <v>17235.8</v>
      </c>
      <c r="F108" s="71">
        <f>F98</f>
        <v>17184.2</v>
      </c>
      <c r="G108" s="77">
        <f t="shared" si="30"/>
        <v>0.99700623121642173</v>
      </c>
      <c r="H108" s="78"/>
      <c r="I108" s="78"/>
      <c r="J108" s="78"/>
      <c r="K108" s="78"/>
      <c r="L108" s="78"/>
      <c r="M108" s="78"/>
      <c r="N108" s="78"/>
      <c r="O108" s="55"/>
    </row>
    <row r="109" spans="1:15" ht="20.25" customHeight="1" x14ac:dyDescent="0.25">
      <c r="A109" s="285"/>
      <c r="B109" s="286" t="s">
        <v>114</v>
      </c>
      <c r="C109" s="93" t="s">
        <v>37</v>
      </c>
      <c r="D109" s="71">
        <f>SUM(D107:D108)</f>
        <v>7420052.0000000009</v>
      </c>
      <c r="E109" s="71">
        <f>SUM(E107:E108)</f>
        <v>6997117.3000000017</v>
      </c>
      <c r="F109" s="71">
        <f>SUM(F107:F108)</f>
        <v>4466191.5999999996</v>
      </c>
      <c r="G109" s="75">
        <f>F109/E109</f>
        <v>0.63829022846308414</v>
      </c>
      <c r="H109" s="78"/>
      <c r="I109" s="78"/>
      <c r="J109" s="78"/>
      <c r="K109" s="78"/>
      <c r="L109" s="78"/>
      <c r="M109" s="78"/>
      <c r="N109" s="78"/>
      <c r="O109" s="55"/>
    </row>
    <row r="110" spans="1:15" ht="30.75" customHeight="1" x14ac:dyDescent="0.25">
      <c r="A110" s="12" t="s">
        <v>115</v>
      </c>
      <c r="B110" s="233" t="s">
        <v>116</v>
      </c>
      <c r="C110" s="233"/>
      <c r="D110" s="233"/>
      <c r="E110" s="233"/>
      <c r="F110" s="233"/>
      <c r="G110" s="233"/>
      <c r="H110" s="233"/>
      <c r="I110" s="233"/>
      <c r="J110" s="233"/>
      <c r="K110" s="233"/>
      <c r="L110" s="233"/>
      <c r="M110" s="233"/>
      <c r="N110" s="233"/>
      <c r="O110" s="150"/>
    </row>
    <row r="111" spans="1:15" ht="27.75" customHeight="1" x14ac:dyDescent="0.25">
      <c r="A111" s="13" t="s">
        <v>117</v>
      </c>
      <c r="B111" s="231" t="s">
        <v>256</v>
      </c>
      <c r="C111" s="231"/>
      <c r="D111" s="231"/>
      <c r="E111" s="231"/>
      <c r="F111" s="231"/>
      <c r="G111" s="231"/>
      <c r="H111" s="231"/>
      <c r="I111" s="231"/>
      <c r="J111" s="231"/>
      <c r="K111" s="231"/>
      <c r="L111" s="231"/>
      <c r="M111" s="231"/>
      <c r="N111" s="231"/>
      <c r="O111" s="150"/>
    </row>
    <row r="112" spans="1:15" ht="21.75" customHeight="1" x14ac:dyDescent="0.25">
      <c r="A112" s="12" t="s">
        <v>118</v>
      </c>
      <c r="B112" s="233" t="s">
        <v>119</v>
      </c>
      <c r="C112" s="233"/>
      <c r="D112" s="233"/>
      <c r="E112" s="233"/>
      <c r="F112" s="233"/>
      <c r="G112" s="233"/>
      <c r="H112" s="233"/>
      <c r="I112" s="233"/>
      <c r="J112" s="233"/>
      <c r="K112" s="233"/>
      <c r="L112" s="233"/>
      <c r="M112" s="233"/>
      <c r="N112" s="233"/>
      <c r="O112" s="150"/>
    </row>
    <row r="113" spans="1:15" ht="23.25" customHeight="1" x14ac:dyDescent="0.25">
      <c r="A113" s="12" t="s">
        <v>120</v>
      </c>
      <c r="B113" s="233" t="s">
        <v>121</v>
      </c>
      <c r="C113" s="233"/>
      <c r="D113" s="233"/>
      <c r="E113" s="233"/>
      <c r="F113" s="233"/>
      <c r="G113" s="233"/>
      <c r="H113" s="233"/>
      <c r="I113" s="233"/>
      <c r="J113" s="233"/>
      <c r="K113" s="233"/>
      <c r="L113" s="233"/>
      <c r="M113" s="233"/>
      <c r="N113" s="233"/>
      <c r="O113" s="150"/>
    </row>
    <row r="114" spans="1:15" ht="113.25" customHeight="1" x14ac:dyDescent="0.25">
      <c r="A114" s="334" t="s">
        <v>122</v>
      </c>
      <c r="B114" s="370" t="s">
        <v>272</v>
      </c>
      <c r="C114" s="347" t="s">
        <v>44</v>
      </c>
      <c r="D114" s="299">
        <v>4655060.0999999996</v>
      </c>
      <c r="E114" s="299">
        <v>4687430.7</v>
      </c>
      <c r="F114" s="299">
        <v>2847856.2</v>
      </c>
      <c r="G114" s="300">
        <f>F114/E114</f>
        <v>0.60755163804341683</v>
      </c>
      <c r="H114" s="208" t="s">
        <v>398</v>
      </c>
      <c r="I114" s="217">
        <v>100</v>
      </c>
      <c r="J114" s="217">
        <v>100</v>
      </c>
      <c r="K114" s="136">
        <v>100</v>
      </c>
      <c r="L114" s="136">
        <v>100</v>
      </c>
      <c r="M114" s="196">
        <v>100</v>
      </c>
      <c r="N114" s="136">
        <v>100</v>
      </c>
      <c r="O114" s="207"/>
    </row>
    <row r="115" spans="1:15" ht="59.25" customHeight="1" x14ac:dyDescent="0.25">
      <c r="A115" s="349"/>
      <c r="B115" s="371"/>
      <c r="C115" s="348"/>
      <c r="D115" s="299"/>
      <c r="E115" s="299"/>
      <c r="F115" s="299"/>
      <c r="G115" s="300"/>
      <c r="H115" s="208" t="s">
        <v>399</v>
      </c>
      <c r="I115" s="136">
        <v>100</v>
      </c>
      <c r="J115" s="217">
        <v>100</v>
      </c>
      <c r="K115" s="136">
        <v>100</v>
      </c>
      <c r="L115" s="136">
        <v>100</v>
      </c>
      <c r="M115" s="196">
        <v>100</v>
      </c>
      <c r="N115" s="136">
        <v>100</v>
      </c>
      <c r="O115" s="207"/>
    </row>
    <row r="116" spans="1:15" ht="45.75" customHeight="1" x14ac:dyDescent="0.25">
      <c r="A116" s="349"/>
      <c r="B116" s="371"/>
      <c r="C116" s="348"/>
      <c r="D116" s="299"/>
      <c r="E116" s="299"/>
      <c r="F116" s="299"/>
      <c r="G116" s="300"/>
      <c r="H116" s="208" t="s">
        <v>400</v>
      </c>
      <c r="I116" s="136">
        <v>100</v>
      </c>
      <c r="J116" s="217">
        <v>100</v>
      </c>
      <c r="K116" s="136">
        <v>100</v>
      </c>
      <c r="L116" s="136">
        <v>100</v>
      </c>
      <c r="M116" s="196">
        <v>100</v>
      </c>
      <c r="N116" s="136">
        <v>100</v>
      </c>
      <c r="O116" s="207"/>
    </row>
    <row r="117" spans="1:15" ht="58.5" customHeight="1" x14ac:dyDescent="0.25">
      <c r="A117" s="349"/>
      <c r="B117" s="371"/>
      <c r="C117" s="348"/>
      <c r="D117" s="299"/>
      <c r="E117" s="299"/>
      <c r="F117" s="299"/>
      <c r="G117" s="300"/>
      <c r="H117" s="208" t="s">
        <v>401</v>
      </c>
      <c r="I117" s="136">
        <v>100</v>
      </c>
      <c r="J117" s="217">
        <v>100</v>
      </c>
      <c r="K117" s="136">
        <v>100</v>
      </c>
      <c r="L117" s="136">
        <v>100</v>
      </c>
      <c r="M117" s="196">
        <v>100</v>
      </c>
      <c r="N117" s="136">
        <v>100</v>
      </c>
      <c r="O117" s="207"/>
    </row>
    <row r="118" spans="1:15" ht="60" customHeight="1" x14ac:dyDescent="0.25">
      <c r="A118" s="349"/>
      <c r="B118" s="371"/>
      <c r="C118" s="348"/>
      <c r="D118" s="299"/>
      <c r="E118" s="299"/>
      <c r="F118" s="299"/>
      <c r="G118" s="300"/>
      <c r="H118" s="208" t="s">
        <v>402</v>
      </c>
      <c r="I118" s="136">
        <v>100</v>
      </c>
      <c r="J118" s="217">
        <v>100</v>
      </c>
      <c r="K118" s="136">
        <v>100</v>
      </c>
      <c r="L118" s="136">
        <v>100</v>
      </c>
      <c r="M118" s="196">
        <v>100</v>
      </c>
      <c r="N118" s="136">
        <v>100</v>
      </c>
      <c r="O118" s="207"/>
    </row>
    <row r="119" spans="1:15" ht="73.5" customHeight="1" x14ac:dyDescent="0.25">
      <c r="A119" s="349"/>
      <c r="B119" s="371"/>
      <c r="C119" s="348"/>
      <c r="D119" s="299"/>
      <c r="E119" s="299"/>
      <c r="F119" s="299"/>
      <c r="G119" s="300"/>
      <c r="H119" s="208" t="s">
        <v>403</v>
      </c>
      <c r="I119" s="136">
        <v>100</v>
      </c>
      <c r="J119" s="217">
        <v>100</v>
      </c>
      <c r="K119" s="136">
        <v>100</v>
      </c>
      <c r="L119" s="136">
        <v>100</v>
      </c>
      <c r="M119" s="196">
        <v>100</v>
      </c>
      <c r="N119" s="136">
        <v>100</v>
      </c>
      <c r="O119" s="207"/>
    </row>
    <row r="120" spans="1:15" ht="61.5" customHeight="1" x14ac:dyDescent="0.25">
      <c r="A120" s="349"/>
      <c r="B120" s="371"/>
      <c r="C120" s="348"/>
      <c r="D120" s="299"/>
      <c r="E120" s="299"/>
      <c r="F120" s="299"/>
      <c r="G120" s="300"/>
      <c r="H120" s="208" t="s">
        <v>404</v>
      </c>
      <c r="I120" s="136">
        <v>100</v>
      </c>
      <c r="J120" s="217">
        <v>100</v>
      </c>
      <c r="K120" s="136">
        <v>100</v>
      </c>
      <c r="L120" s="136">
        <v>100</v>
      </c>
      <c r="M120" s="196">
        <v>100</v>
      </c>
      <c r="N120" s="136">
        <v>100</v>
      </c>
      <c r="O120" s="207"/>
    </row>
    <row r="121" spans="1:15" ht="68.25" customHeight="1" x14ac:dyDescent="0.25">
      <c r="A121" s="349"/>
      <c r="B121" s="371"/>
      <c r="C121" s="348"/>
      <c r="D121" s="299"/>
      <c r="E121" s="299"/>
      <c r="F121" s="299"/>
      <c r="G121" s="300"/>
      <c r="H121" s="208" t="s">
        <v>405</v>
      </c>
      <c r="I121" s="136">
        <v>90</v>
      </c>
      <c r="J121" s="137">
        <v>92</v>
      </c>
      <c r="K121" s="136">
        <v>90</v>
      </c>
      <c r="L121" s="136">
        <v>84</v>
      </c>
      <c r="M121" s="196">
        <v>93.3</v>
      </c>
      <c r="N121" s="136">
        <v>90</v>
      </c>
      <c r="O121" s="207" t="s">
        <v>374</v>
      </c>
    </row>
    <row r="122" spans="1:15" ht="48" customHeight="1" x14ac:dyDescent="0.25">
      <c r="A122" s="349"/>
      <c r="B122" s="371"/>
      <c r="C122" s="348"/>
      <c r="D122" s="299"/>
      <c r="E122" s="299"/>
      <c r="F122" s="299"/>
      <c r="G122" s="300"/>
      <c r="H122" s="247" t="s">
        <v>406</v>
      </c>
      <c r="I122" s="238">
        <v>99</v>
      </c>
      <c r="J122" s="309">
        <v>100</v>
      </c>
      <c r="K122" s="238">
        <v>99</v>
      </c>
      <c r="L122" s="238" t="s">
        <v>230</v>
      </c>
      <c r="M122" s="236" t="s">
        <v>230</v>
      </c>
      <c r="N122" s="238">
        <v>99</v>
      </c>
      <c r="O122" s="244" t="s">
        <v>374</v>
      </c>
    </row>
    <row r="123" spans="1:15" ht="6.75" hidden="1" customHeight="1" x14ac:dyDescent="0.25">
      <c r="A123" s="349"/>
      <c r="B123" s="371"/>
      <c r="C123" s="348"/>
      <c r="D123" s="299"/>
      <c r="E123" s="299"/>
      <c r="F123" s="299"/>
      <c r="G123" s="300"/>
      <c r="H123" s="344"/>
      <c r="I123" s="268"/>
      <c r="J123" s="354"/>
      <c r="K123" s="268"/>
      <c r="L123" s="268"/>
      <c r="M123" s="243"/>
      <c r="N123" s="268"/>
      <c r="O123" s="245"/>
    </row>
    <row r="124" spans="1:15" ht="15" customHeight="1" x14ac:dyDescent="0.25">
      <c r="A124" s="349"/>
      <c r="B124" s="371"/>
      <c r="C124" s="348"/>
      <c r="D124" s="299"/>
      <c r="E124" s="299"/>
      <c r="F124" s="299"/>
      <c r="G124" s="300"/>
      <c r="H124" s="330"/>
      <c r="I124" s="239"/>
      <c r="J124" s="310"/>
      <c r="K124" s="239"/>
      <c r="L124" s="239"/>
      <c r="M124" s="237"/>
      <c r="N124" s="239"/>
      <c r="O124" s="246"/>
    </row>
    <row r="125" spans="1:15" ht="48.75" customHeight="1" x14ac:dyDescent="0.25">
      <c r="A125" s="349"/>
      <c r="B125" s="371"/>
      <c r="C125" s="119" t="s">
        <v>36</v>
      </c>
      <c r="D125" s="132">
        <v>0</v>
      </c>
      <c r="E125" s="132">
        <v>7868.3</v>
      </c>
      <c r="F125" s="132">
        <v>7322.9</v>
      </c>
      <c r="G125" s="129">
        <f>F125/E125</f>
        <v>0.93068388343098252</v>
      </c>
      <c r="H125" s="202"/>
      <c r="I125" s="39"/>
      <c r="J125" s="40"/>
      <c r="K125" s="39"/>
      <c r="L125" s="39"/>
      <c r="M125" s="169"/>
      <c r="N125" s="39"/>
      <c r="O125" s="189"/>
    </row>
    <row r="126" spans="1:15" ht="70.5" customHeight="1" x14ac:dyDescent="0.25">
      <c r="A126" s="349"/>
      <c r="B126" s="371"/>
      <c r="C126" s="345" t="s">
        <v>37</v>
      </c>
      <c r="D126" s="317">
        <f>D114+D125</f>
        <v>4655060.0999999996</v>
      </c>
      <c r="E126" s="317">
        <f>E114+E125</f>
        <v>4695299</v>
      </c>
      <c r="F126" s="317">
        <f>F114+F125</f>
        <v>2855179.1</v>
      </c>
      <c r="G126" s="319">
        <f t="shared" ref="G126:G157" si="32">F126/E126</f>
        <v>0.60809313741254822</v>
      </c>
      <c r="H126" s="247" t="s">
        <v>407</v>
      </c>
      <c r="I126" s="238">
        <v>0</v>
      </c>
      <c r="J126" s="238">
        <v>0</v>
      </c>
      <c r="K126" s="238">
        <v>0</v>
      </c>
      <c r="L126" s="238" t="s">
        <v>230</v>
      </c>
      <c r="M126" s="236" t="s">
        <v>230</v>
      </c>
      <c r="N126" s="238">
        <v>0</v>
      </c>
      <c r="O126" s="244" t="s">
        <v>374</v>
      </c>
    </row>
    <row r="127" spans="1:15" ht="7.5" hidden="1" customHeight="1" x14ac:dyDescent="0.25">
      <c r="A127" s="349"/>
      <c r="B127" s="371"/>
      <c r="C127" s="355"/>
      <c r="D127" s="356"/>
      <c r="E127" s="356"/>
      <c r="F127" s="356"/>
      <c r="G127" s="373"/>
      <c r="H127" s="344"/>
      <c r="I127" s="268"/>
      <c r="J127" s="268"/>
      <c r="K127" s="268"/>
      <c r="L127" s="268"/>
      <c r="M127" s="243"/>
      <c r="N127" s="268"/>
      <c r="O127" s="245"/>
    </row>
    <row r="128" spans="1:15" ht="12.75" hidden="1" customHeight="1" x14ac:dyDescent="0.25">
      <c r="A128" s="349"/>
      <c r="B128" s="371"/>
      <c r="C128" s="355"/>
      <c r="D128" s="356"/>
      <c r="E128" s="356"/>
      <c r="F128" s="356"/>
      <c r="G128" s="373"/>
      <c r="H128" s="344"/>
      <c r="I128" s="268"/>
      <c r="J128" s="268"/>
      <c r="K128" s="268"/>
      <c r="L128" s="268"/>
      <c r="M128" s="243"/>
      <c r="N128" s="268"/>
      <c r="O128" s="245"/>
    </row>
    <row r="129" spans="1:16" ht="31.5" hidden="1" customHeight="1" x14ac:dyDescent="0.25">
      <c r="A129" s="349"/>
      <c r="B129" s="371"/>
      <c r="C129" s="355"/>
      <c r="D129" s="356"/>
      <c r="E129" s="356"/>
      <c r="F129" s="356"/>
      <c r="G129" s="373"/>
      <c r="H129" s="344"/>
      <c r="I129" s="268"/>
      <c r="J129" s="268"/>
      <c r="K129" s="268"/>
      <c r="L129" s="268"/>
      <c r="M129" s="243"/>
      <c r="N129" s="268"/>
      <c r="O129" s="245"/>
      <c r="P129" s="62"/>
    </row>
    <row r="130" spans="1:16" ht="45" hidden="1" customHeight="1" x14ac:dyDescent="0.25">
      <c r="A130" s="349"/>
      <c r="B130" s="371"/>
      <c r="C130" s="355"/>
      <c r="D130" s="356"/>
      <c r="E130" s="356"/>
      <c r="F130" s="356"/>
      <c r="G130" s="373"/>
      <c r="H130" s="344"/>
      <c r="I130" s="268"/>
      <c r="J130" s="268"/>
      <c r="K130" s="268"/>
      <c r="L130" s="268"/>
      <c r="M130" s="243"/>
      <c r="N130" s="268"/>
      <c r="O130" s="245"/>
    </row>
    <row r="131" spans="1:16" ht="51" hidden="1" customHeight="1" x14ac:dyDescent="0.25">
      <c r="A131" s="349"/>
      <c r="B131" s="371"/>
      <c r="C131" s="355"/>
      <c r="D131" s="356"/>
      <c r="E131" s="356"/>
      <c r="F131" s="356"/>
      <c r="G131" s="373"/>
      <c r="H131" s="344"/>
      <c r="I131" s="268"/>
      <c r="J131" s="268"/>
      <c r="K131" s="268"/>
      <c r="L131" s="268"/>
      <c r="M131" s="243"/>
      <c r="N131" s="268"/>
      <c r="O131" s="245"/>
    </row>
    <row r="132" spans="1:16" ht="35.25" hidden="1" customHeight="1" x14ac:dyDescent="0.25">
      <c r="A132" s="349"/>
      <c r="B132" s="371"/>
      <c r="C132" s="355"/>
      <c r="D132" s="356"/>
      <c r="E132" s="356"/>
      <c r="F132" s="356"/>
      <c r="G132" s="373"/>
      <c r="H132" s="344"/>
      <c r="I132" s="268"/>
      <c r="J132" s="268"/>
      <c r="K132" s="268"/>
      <c r="L132" s="268"/>
      <c r="M132" s="243"/>
      <c r="N132" s="268"/>
      <c r="O132" s="245"/>
    </row>
    <row r="133" spans="1:16" ht="27" hidden="1" customHeight="1" x14ac:dyDescent="0.25">
      <c r="A133" s="349"/>
      <c r="B133" s="371"/>
      <c r="C133" s="355"/>
      <c r="D133" s="356"/>
      <c r="E133" s="356"/>
      <c r="F133" s="356"/>
      <c r="G133" s="373"/>
      <c r="H133" s="344"/>
      <c r="I133" s="268"/>
      <c r="J133" s="268"/>
      <c r="K133" s="268"/>
      <c r="L133" s="268"/>
      <c r="M133" s="243"/>
      <c r="N133" s="268"/>
      <c r="O133" s="245"/>
    </row>
    <row r="134" spans="1:16" ht="35.25" hidden="1" customHeight="1" x14ac:dyDescent="0.25">
      <c r="A134" s="349"/>
      <c r="B134" s="371"/>
      <c r="C134" s="355"/>
      <c r="D134" s="356"/>
      <c r="E134" s="356"/>
      <c r="F134" s="356"/>
      <c r="G134" s="373"/>
      <c r="H134" s="344"/>
      <c r="I134" s="268"/>
      <c r="J134" s="268"/>
      <c r="K134" s="268"/>
      <c r="L134" s="268"/>
      <c r="M134" s="243"/>
      <c r="N134" s="268"/>
      <c r="O134" s="245"/>
    </row>
    <row r="135" spans="1:16" ht="74.25" hidden="1" customHeight="1" x14ac:dyDescent="0.25">
      <c r="A135" s="349"/>
      <c r="B135" s="371"/>
      <c r="C135" s="355"/>
      <c r="D135" s="356"/>
      <c r="E135" s="356"/>
      <c r="F135" s="356"/>
      <c r="G135" s="373"/>
      <c r="H135" s="344"/>
      <c r="I135" s="268"/>
      <c r="J135" s="268"/>
      <c r="K135" s="268"/>
      <c r="L135" s="268"/>
      <c r="M135" s="243"/>
      <c r="N135" s="268"/>
      <c r="O135" s="245"/>
    </row>
    <row r="136" spans="1:16" ht="51.75" hidden="1" customHeight="1" x14ac:dyDescent="0.25">
      <c r="A136" s="349"/>
      <c r="B136" s="371"/>
      <c r="C136" s="355"/>
      <c r="D136" s="356"/>
      <c r="E136" s="356"/>
      <c r="F136" s="356"/>
      <c r="G136" s="373"/>
      <c r="H136" s="344"/>
      <c r="I136" s="268"/>
      <c r="J136" s="268"/>
      <c r="K136" s="268"/>
      <c r="L136" s="268"/>
      <c r="M136" s="243"/>
      <c r="N136" s="268"/>
      <c r="O136" s="245"/>
    </row>
    <row r="137" spans="1:16" ht="28.5" hidden="1" customHeight="1" x14ac:dyDescent="0.25">
      <c r="A137" s="335"/>
      <c r="B137" s="372"/>
      <c r="C137" s="346"/>
      <c r="D137" s="318"/>
      <c r="E137" s="318"/>
      <c r="F137" s="318"/>
      <c r="G137" s="320"/>
      <c r="H137" s="330"/>
      <c r="I137" s="239"/>
      <c r="J137" s="239"/>
      <c r="K137" s="239"/>
      <c r="L137" s="239"/>
      <c r="M137" s="237"/>
      <c r="N137" s="239"/>
      <c r="O137" s="246"/>
    </row>
    <row r="138" spans="1:16" ht="96.75" customHeight="1" x14ac:dyDescent="0.25">
      <c r="A138" s="374" t="s">
        <v>351</v>
      </c>
      <c r="B138" s="248" t="s">
        <v>338</v>
      </c>
      <c r="C138" s="140" t="s">
        <v>44</v>
      </c>
      <c r="D138" s="142">
        <v>15894.8</v>
      </c>
      <c r="E138" s="144">
        <f>D138</f>
        <v>15894.8</v>
      </c>
      <c r="F138" s="144">
        <v>10162.299999999999</v>
      </c>
      <c r="G138" s="64">
        <f>F138/E138</f>
        <v>0.63934745954651839</v>
      </c>
      <c r="H138" s="208" t="s">
        <v>441</v>
      </c>
      <c r="I138" s="137" t="s">
        <v>230</v>
      </c>
      <c r="J138" s="137" t="s">
        <v>230</v>
      </c>
      <c r="K138" s="136">
        <v>5.8</v>
      </c>
      <c r="L138" s="136">
        <v>19.8</v>
      </c>
      <c r="M138" s="137">
        <f>L138/K138*100</f>
        <v>341.37931034482762</v>
      </c>
      <c r="N138" s="136">
        <v>30</v>
      </c>
      <c r="O138" s="194"/>
    </row>
    <row r="139" spans="1:16" ht="86.25" customHeight="1" x14ac:dyDescent="0.25">
      <c r="A139" s="374"/>
      <c r="B139" s="249"/>
      <c r="C139" s="87" t="s">
        <v>36</v>
      </c>
      <c r="D139" s="142">
        <v>67762.100000000006</v>
      </c>
      <c r="E139" s="144">
        <f>D139</f>
        <v>67762.100000000006</v>
      </c>
      <c r="F139" s="172">
        <v>43323.6</v>
      </c>
      <c r="G139" s="64">
        <f>F139/E139</f>
        <v>0.63934854439280953</v>
      </c>
      <c r="H139" s="208" t="s">
        <v>408</v>
      </c>
      <c r="I139" s="137" t="s">
        <v>230</v>
      </c>
      <c r="J139" s="137" t="s">
        <v>230</v>
      </c>
      <c r="K139" s="136">
        <v>3.4</v>
      </c>
      <c r="L139" s="136">
        <v>3.2</v>
      </c>
      <c r="M139" s="137">
        <f>L139/K139*100</f>
        <v>94.117647058823536</v>
      </c>
      <c r="N139" s="136">
        <v>3.9</v>
      </c>
      <c r="O139" s="194" t="s">
        <v>374</v>
      </c>
    </row>
    <row r="140" spans="1:16" ht="28.5" customHeight="1" x14ac:dyDescent="0.25">
      <c r="A140" s="374"/>
      <c r="B140" s="250"/>
      <c r="C140" s="141" t="s">
        <v>37</v>
      </c>
      <c r="D140" s="142">
        <f>D138+D139</f>
        <v>83656.900000000009</v>
      </c>
      <c r="E140" s="162">
        <f t="shared" ref="E140:F140" si="33">E138+E139</f>
        <v>83656.900000000009</v>
      </c>
      <c r="F140" s="162">
        <f t="shared" si="33"/>
        <v>53485.899999999994</v>
      </c>
      <c r="G140" s="64"/>
      <c r="H140" s="97"/>
      <c r="I140" s="136"/>
      <c r="J140" s="137"/>
      <c r="K140" s="136"/>
      <c r="L140" s="136"/>
      <c r="M140" s="45"/>
      <c r="N140" s="136"/>
      <c r="O140" s="54"/>
    </row>
    <row r="141" spans="1:16" ht="32.25" customHeight="1" x14ac:dyDescent="0.25">
      <c r="A141" s="125" t="s">
        <v>123</v>
      </c>
      <c r="B141" s="348" t="s">
        <v>224</v>
      </c>
      <c r="C141" s="348"/>
      <c r="D141" s="348"/>
      <c r="E141" s="348"/>
      <c r="F141" s="348"/>
      <c r="G141" s="348"/>
      <c r="H141" s="348"/>
      <c r="I141" s="348"/>
      <c r="J141" s="348"/>
      <c r="K141" s="348"/>
      <c r="L141" s="348"/>
      <c r="M141" s="348"/>
      <c r="N141" s="348"/>
      <c r="O141" s="195"/>
    </row>
    <row r="142" spans="1:16" ht="73.5" customHeight="1" x14ac:dyDescent="0.25">
      <c r="A142" s="233" t="s">
        <v>124</v>
      </c>
      <c r="B142" s="264" t="s">
        <v>125</v>
      </c>
      <c r="C142" s="89" t="s">
        <v>44</v>
      </c>
      <c r="D142" s="132">
        <v>225360.4</v>
      </c>
      <c r="E142" s="132">
        <v>228092.2</v>
      </c>
      <c r="F142" s="132">
        <v>147868.1</v>
      </c>
      <c r="G142" s="129">
        <f t="shared" si="32"/>
        <v>0.64828214204606738</v>
      </c>
      <c r="H142" s="208" t="s">
        <v>409</v>
      </c>
      <c r="I142" s="136">
        <v>13.4</v>
      </c>
      <c r="J142" s="137">
        <v>18.2</v>
      </c>
      <c r="K142" s="136">
        <v>13.6</v>
      </c>
      <c r="L142" s="136">
        <v>18.399999999999999</v>
      </c>
      <c r="M142" s="136">
        <v>135.29</v>
      </c>
      <c r="N142" s="136">
        <v>15.4</v>
      </c>
      <c r="O142" s="207"/>
    </row>
    <row r="143" spans="1:16" ht="128.25" customHeight="1" x14ac:dyDescent="0.25">
      <c r="A143" s="233" t="s">
        <v>124</v>
      </c>
      <c r="B143" s="264" t="s">
        <v>125</v>
      </c>
      <c r="C143" s="88" t="s">
        <v>37</v>
      </c>
      <c r="D143" s="132">
        <f>D142</f>
        <v>225360.4</v>
      </c>
      <c r="E143" s="132">
        <f t="shared" ref="E143:F143" si="34">E142</f>
        <v>228092.2</v>
      </c>
      <c r="F143" s="132">
        <f t="shared" si="34"/>
        <v>147868.1</v>
      </c>
      <c r="G143" s="129">
        <f t="shared" si="32"/>
        <v>0.64828214204606738</v>
      </c>
      <c r="H143" s="208" t="s">
        <v>410</v>
      </c>
      <c r="I143" s="136">
        <v>16</v>
      </c>
      <c r="J143" s="137">
        <v>19.600000000000001</v>
      </c>
      <c r="K143" s="136">
        <v>16</v>
      </c>
      <c r="L143" s="216" t="s">
        <v>230</v>
      </c>
      <c r="M143" s="196" t="s">
        <v>230</v>
      </c>
      <c r="N143" s="136">
        <v>16</v>
      </c>
      <c r="O143" s="207" t="s">
        <v>374</v>
      </c>
    </row>
    <row r="144" spans="1:16" ht="47.25" customHeight="1" x14ac:dyDescent="0.25">
      <c r="A144" s="233" t="s">
        <v>248</v>
      </c>
      <c r="B144" s="257" t="s">
        <v>327</v>
      </c>
      <c r="C144" s="94" t="s">
        <v>44</v>
      </c>
      <c r="D144" s="134"/>
      <c r="E144" s="134"/>
      <c r="F144" s="134"/>
      <c r="G144" s="129"/>
      <c r="H144" s="185"/>
      <c r="I144" s="39"/>
      <c r="J144" s="40"/>
      <c r="K144" s="39"/>
      <c r="L144" s="39"/>
      <c r="M144" s="169"/>
      <c r="N144" s="39"/>
      <c r="O144" s="56"/>
    </row>
    <row r="145" spans="1:15" ht="36" customHeight="1" x14ac:dyDescent="0.25">
      <c r="A145" s="233" t="s">
        <v>124</v>
      </c>
      <c r="B145" s="259"/>
      <c r="C145" s="95" t="s">
        <v>37</v>
      </c>
      <c r="D145" s="135">
        <f>D144</f>
        <v>0</v>
      </c>
      <c r="E145" s="135">
        <f t="shared" ref="E145:F145" si="35">E144</f>
        <v>0</v>
      </c>
      <c r="F145" s="135">
        <f t="shared" si="35"/>
        <v>0</v>
      </c>
      <c r="G145" s="129">
        <v>0</v>
      </c>
      <c r="H145" s="205"/>
      <c r="I145" s="41"/>
      <c r="J145" s="42"/>
      <c r="K145" s="41"/>
      <c r="L145" s="41"/>
      <c r="M145" s="170"/>
      <c r="N145" s="41"/>
      <c r="O145" s="57"/>
    </row>
    <row r="146" spans="1:15" ht="25.9" customHeight="1" x14ac:dyDescent="0.25">
      <c r="A146" s="12" t="s">
        <v>126</v>
      </c>
      <c r="B146" s="264" t="s">
        <v>310</v>
      </c>
      <c r="C146" s="264"/>
      <c r="D146" s="264"/>
      <c r="E146" s="264"/>
      <c r="F146" s="264"/>
      <c r="G146" s="264"/>
      <c r="H146" s="264"/>
      <c r="I146" s="264"/>
      <c r="J146" s="264"/>
      <c r="K146" s="264"/>
      <c r="L146" s="264"/>
      <c r="M146" s="264"/>
      <c r="N146" s="264"/>
      <c r="O146" s="146"/>
    </row>
    <row r="147" spans="1:15" ht="114" customHeight="1" x14ac:dyDescent="0.25">
      <c r="A147" s="233" t="s">
        <v>127</v>
      </c>
      <c r="B147" s="264" t="s">
        <v>129</v>
      </c>
      <c r="C147" s="89" t="s">
        <v>44</v>
      </c>
      <c r="D147" s="132">
        <v>325.10000000000002</v>
      </c>
      <c r="E147" s="132">
        <v>325.10000000000002</v>
      </c>
      <c r="F147" s="132">
        <v>70</v>
      </c>
      <c r="G147" s="129">
        <f t="shared" si="32"/>
        <v>0.21531836358043677</v>
      </c>
      <c r="H147" s="208" t="s">
        <v>454</v>
      </c>
      <c r="I147" s="136">
        <v>100</v>
      </c>
      <c r="J147" s="137">
        <v>100</v>
      </c>
      <c r="K147" s="136">
        <v>100</v>
      </c>
      <c r="L147" s="136">
        <v>100</v>
      </c>
      <c r="M147" s="196">
        <v>100</v>
      </c>
      <c r="N147" s="136">
        <v>100</v>
      </c>
      <c r="O147" s="58"/>
    </row>
    <row r="148" spans="1:15" ht="34.5" customHeight="1" x14ac:dyDescent="0.25">
      <c r="A148" s="233" t="s">
        <v>128</v>
      </c>
      <c r="B148" s="264" t="s">
        <v>129</v>
      </c>
      <c r="C148" s="88" t="s">
        <v>37</v>
      </c>
      <c r="D148" s="132">
        <f>D147</f>
        <v>325.10000000000002</v>
      </c>
      <c r="E148" s="132">
        <f t="shared" ref="E148:F148" si="36">E147</f>
        <v>325.10000000000002</v>
      </c>
      <c r="F148" s="132">
        <f t="shared" si="36"/>
        <v>70</v>
      </c>
      <c r="G148" s="129">
        <f t="shared" si="32"/>
        <v>0.21531836358043677</v>
      </c>
      <c r="H148" s="203"/>
      <c r="I148" s="136"/>
      <c r="J148" s="137"/>
      <c r="K148" s="136"/>
      <c r="L148" s="136"/>
      <c r="M148" s="196"/>
      <c r="N148" s="136"/>
      <c r="O148" s="50"/>
    </row>
    <row r="149" spans="1:15" ht="31.9" customHeight="1" x14ac:dyDescent="0.25">
      <c r="A149" s="12" t="s">
        <v>130</v>
      </c>
      <c r="B149" s="296" t="s">
        <v>131</v>
      </c>
      <c r="C149" s="296"/>
      <c r="D149" s="296"/>
      <c r="E149" s="296"/>
      <c r="F149" s="296"/>
      <c r="G149" s="296"/>
      <c r="H149" s="296"/>
      <c r="I149" s="296"/>
      <c r="J149" s="296"/>
      <c r="K149" s="296"/>
      <c r="L149" s="296"/>
      <c r="M149" s="296"/>
      <c r="N149" s="296"/>
      <c r="O149" s="145"/>
    </row>
    <row r="150" spans="1:15" ht="80.25" customHeight="1" x14ac:dyDescent="0.25">
      <c r="A150" s="334" t="s">
        <v>132</v>
      </c>
      <c r="B150" s="257" t="s">
        <v>229</v>
      </c>
      <c r="C150" s="89" t="s">
        <v>44</v>
      </c>
      <c r="D150" s="132">
        <v>49415.3</v>
      </c>
      <c r="E150" s="132">
        <f>D150</f>
        <v>49415.3</v>
      </c>
      <c r="F150" s="132">
        <v>26829.5</v>
      </c>
      <c r="G150" s="129">
        <f t="shared" si="32"/>
        <v>0.54293913018842344</v>
      </c>
      <c r="H150" s="247" t="s">
        <v>455</v>
      </c>
      <c r="I150" s="238">
        <v>95</v>
      </c>
      <c r="J150" s="238">
        <v>95</v>
      </c>
      <c r="K150" s="238">
        <v>95</v>
      </c>
      <c r="L150" s="331" t="s">
        <v>230</v>
      </c>
      <c r="M150" s="236" t="s">
        <v>230</v>
      </c>
      <c r="N150" s="238">
        <v>95.5</v>
      </c>
      <c r="O150" s="244" t="str">
        <f>[1]Отчет!$O$14</f>
        <v>Индикатор рассчитывается по итогам года</v>
      </c>
    </row>
    <row r="151" spans="1:15" ht="35.25" customHeight="1" x14ac:dyDescent="0.25">
      <c r="A151" s="349"/>
      <c r="B151" s="258"/>
      <c r="C151" s="190" t="s">
        <v>37</v>
      </c>
      <c r="D151" s="317">
        <f>D150</f>
        <v>49415.3</v>
      </c>
      <c r="E151" s="317">
        <f t="shared" ref="E151:F151" si="37">E150</f>
        <v>49415.3</v>
      </c>
      <c r="F151" s="317">
        <f t="shared" si="37"/>
        <v>26829.5</v>
      </c>
      <c r="G151" s="319">
        <f t="shared" si="32"/>
        <v>0.54293913018842344</v>
      </c>
      <c r="H151" s="344"/>
      <c r="I151" s="268"/>
      <c r="J151" s="268"/>
      <c r="K151" s="268"/>
      <c r="L151" s="366"/>
      <c r="M151" s="243"/>
      <c r="N151" s="268"/>
      <c r="O151" s="245"/>
    </row>
    <row r="152" spans="1:15" ht="3.75" customHeight="1" x14ac:dyDescent="0.25">
      <c r="A152" s="349"/>
      <c r="B152" s="258"/>
      <c r="C152" s="191"/>
      <c r="D152" s="356"/>
      <c r="E152" s="356"/>
      <c r="F152" s="356"/>
      <c r="G152" s="373"/>
      <c r="H152" s="344"/>
      <c r="I152" s="268"/>
      <c r="J152" s="268"/>
      <c r="K152" s="268"/>
      <c r="L152" s="366"/>
      <c r="M152" s="243"/>
      <c r="N152" s="268"/>
      <c r="O152" s="245"/>
    </row>
    <row r="153" spans="1:15" ht="3" hidden="1" customHeight="1" x14ac:dyDescent="0.25">
      <c r="A153" s="349"/>
      <c r="B153" s="258"/>
      <c r="C153" s="191"/>
      <c r="D153" s="356"/>
      <c r="E153" s="356"/>
      <c r="F153" s="356"/>
      <c r="G153" s="373"/>
      <c r="H153" s="344"/>
      <c r="I153" s="268"/>
      <c r="J153" s="268"/>
      <c r="K153" s="268"/>
      <c r="L153" s="366"/>
      <c r="M153" s="243"/>
      <c r="N153" s="268"/>
      <c r="O153" s="245"/>
    </row>
    <row r="154" spans="1:15" ht="42" hidden="1" customHeight="1" x14ac:dyDescent="0.25">
      <c r="A154" s="335"/>
      <c r="B154" s="259"/>
      <c r="C154" s="192"/>
      <c r="D154" s="318"/>
      <c r="E154" s="318"/>
      <c r="F154" s="318"/>
      <c r="G154" s="320"/>
      <c r="H154" s="330"/>
      <c r="I154" s="239"/>
      <c r="J154" s="239"/>
      <c r="K154" s="239"/>
      <c r="L154" s="332"/>
      <c r="M154" s="237"/>
      <c r="N154" s="239"/>
      <c r="O154" s="246"/>
    </row>
    <row r="155" spans="1:15" ht="56.25" customHeight="1" x14ac:dyDescent="0.25">
      <c r="A155" s="338"/>
      <c r="B155" s="287" t="s">
        <v>252</v>
      </c>
      <c r="C155" s="93" t="s">
        <v>44</v>
      </c>
      <c r="D155" s="71">
        <f>SUM(D114,D127,D131,D135,D138,D142,D144,D147,D150,D152)</f>
        <v>4946055.6999999993</v>
      </c>
      <c r="E155" s="71">
        <f>SUM(E114,E127,E131,E135,E138,E142,E144,E147,E150,E152)</f>
        <v>4981158.0999999996</v>
      </c>
      <c r="F155" s="71">
        <f>SUM(F114,F127,F131,F135,F138,F142,F144,F147,F150,F152)</f>
        <v>3032786.1</v>
      </c>
      <c r="G155" s="75">
        <f t="shared" si="32"/>
        <v>0.60885160420826645</v>
      </c>
      <c r="H155" s="78"/>
      <c r="I155" s="78"/>
      <c r="J155" s="78"/>
      <c r="K155" s="78"/>
      <c r="L155" s="78"/>
      <c r="M155" s="78"/>
      <c r="N155" s="78"/>
      <c r="O155" s="55"/>
    </row>
    <row r="156" spans="1:15" ht="47.25" customHeight="1" x14ac:dyDescent="0.25">
      <c r="A156" s="339"/>
      <c r="B156" s="286"/>
      <c r="C156" s="93" t="s">
        <v>36</v>
      </c>
      <c r="D156" s="71">
        <f>SUM(D125,D128,D130,D133,D136,D139,D153)</f>
        <v>67762.100000000006</v>
      </c>
      <c r="E156" s="71">
        <f>SUM(E125,E128,E130,E133,E136,E139,E153)</f>
        <v>75630.400000000009</v>
      </c>
      <c r="F156" s="71">
        <f>SUM(F125,F128,F130,F133,F136,F139,F153)</f>
        <v>50646.5</v>
      </c>
      <c r="G156" s="75">
        <f t="shared" si="32"/>
        <v>0.66965796822441759</v>
      </c>
      <c r="H156" s="78"/>
      <c r="I156" s="78"/>
      <c r="J156" s="78"/>
      <c r="K156" s="78"/>
      <c r="L156" s="78"/>
      <c r="M156" s="78"/>
      <c r="N156" s="78"/>
      <c r="O156" s="55"/>
    </row>
    <row r="157" spans="1:15" ht="27" customHeight="1" x14ac:dyDescent="0.25">
      <c r="A157" s="340"/>
      <c r="B157" s="288"/>
      <c r="C157" s="93" t="s">
        <v>37</v>
      </c>
      <c r="D157" s="71">
        <f>SUM(D155:D156)</f>
        <v>5013817.7999999989</v>
      </c>
      <c r="E157" s="71">
        <f>SUM(E155:E156)</f>
        <v>5056788.5</v>
      </c>
      <c r="F157" s="71">
        <f>SUM(F155:F156)</f>
        <v>3083432.6</v>
      </c>
      <c r="G157" s="75">
        <f t="shared" si="32"/>
        <v>0.60976103706927831</v>
      </c>
      <c r="H157" s="78"/>
      <c r="I157" s="78"/>
      <c r="J157" s="78"/>
      <c r="K157" s="78"/>
      <c r="L157" s="78"/>
      <c r="M157" s="78"/>
      <c r="N157" s="78"/>
      <c r="O157" s="55"/>
    </row>
    <row r="158" spans="1:15" ht="28.15" customHeight="1" x14ac:dyDescent="0.25">
      <c r="A158" s="12" t="s">
        <v>133</v>
      </c>
      <c r="B158" s="233" t="s">
        <v>134</v>
      </c>
      <c r="C158" s="233"/>
      <c r="D158" s="233"/>
      <c r="E158" s="233"/>
      <c r="F158" s="233"/>
      <c r="G158" s="233"/>
      <c r="H158" s="233"/>
      <c r="I158" s="233"/>
      <c r="J158" s="233"/>
      <c r="K158" s="233"/>
      <c r="L158" s="233"/>
      <c r="M158" s="233"/>
      <c r="N158" s="233"/>
      <c r="O158" s="150"/>
    </row>
    <row r="159" spans="1:15" ht="25.5" customHeight="1" x14ac:dyDescent="0.25">
      <c r="A159" s="13" t="s">
        <v>135</v>
      </c>
      <c r="B159" s="231" t="s">
        <v>257</v>
      </c>
      <c r="C159" s="231"/>
      <c r="D159" s="231"/>
      <c r="E159" s="231"/>
      <c r="F159" s="231"/>
      <c r="G159" s="231"/>
      <c r="H159" s="231"/>
      <c r="I159" s="231"/>
      <c r="J159" s="231"/>
      <c r="K159" s="231"/>
      <c r="L159" s="231"/>
      <c r="M159" s="231"/>
      <c r="N159" s="231"/>
      <c r="O159" s="150"/>
    </row>
    <row r="160" spans="1:15" ht="35.25" customHeight="1" x14ac:dyDescent="0.25">
      <c r="A160" s="12" t="s">
        <v>136</v>
      </c>
      <c r="B160" s="233" t="s">
        <v>137</v>
      </c>
      <c r="C160" s="233"/>
      <c r="D160" s="233"/>
      <c r="E160" s="233"/>
      <c r="F160" s="233"/>
      <c r="G160" s="233"/>
      <c r="H160" s="233"/>
      <c r="I160" s="233"/>
      <c r="J160" s="233"/>
      <c r="K160" s="233"/>
      <c r="L160" s="233"/>
      <c r="M160" s="233"/>
      <c r="N160" s="233"/>
      <c r="O160" s="148"/>
    </row>
    <row r="161" spans="1:15" ht="26.25" customHeight="1" x14ac:dyDescent="0.25">
      <c r="A161" s="12" t="s">
        <v>138</v>
      </c>
      <c r="B161" s="233" t="s">
        <v>139</v>
      </c>
      <c r="C161" s="233"/>
      <c r="D161" s="233"/>
      <c r="E161" s="233"/>
      <c r="F161" s="233"/>
      <c r="G161" s="233"/>
      <c r="H161" s="233"/>
      <c r="I161" s="233"/>
      <c r="J161" s="233"/>
      <c r="K161" s="233"/>
      <c r="L161" s="233"/>
      <c r="M161" s="233"/>
      <c r="N161" s="233"/>
      <c r="O161" s="148"/>
    </row>
    <row r="162" spans="1:15" ht="71.25" customHeight="1" x14ac:dyDescent="0.25">
      <c r="A162" s="233" t="s">
        <v>140</v>
      </c>
      <c r="B162" s="264" t="s">
        <v>141</v>
      </c>
      <c r="C162" s="87" t="s">
        <v>36</v>
      </c>
      <c r="D162" s="132">
        <v>11061.7</v>
      </c>
      <c r="E162" s="132">
        <f>D162</f>
        <v>11061.7</v>
      </c>
      <c r="F162" s="132">
        <v>5649.9</v>
      </c>
      <c r="G162" s="129">
        <f t="shared" ref="G162:G194" si="38">F162/E162</f>
        <v>0.51076236021587995</v>
      </c>
      <c r="H162" s="208" t="s">
        <v>456</v>
      </c>
      <c r="I162" s="136">
        <v>100</v>
      </c>
      <c r="J162" s="137">
        <v>100</v>
      </c>
      <c r="K162" s="136">
        <v>100</v>
      </c>
      <c r="L162" s="136">
        <v>100</v>
      </c>
      <c r="M162" s="196">
        <v>100</v>
      </c>
      <c r="N162" s="136">
        <v>100</v>
      </c>
      <c r="O162" s="52"/>
    </row>
    <row r="163" spans="1:15" ht="21" customHeight="1" x14ac:dyDescent="0.25">
      <c r="A163" s="233" t="s">
        <v>140</v>
      </c>
      <c r="B163" s="264" t="s">
        <v>141</v>
      </c>
      <c r="C163" s="88" t="s">
        <v>37</v>
      </c>
      <c r="D163" s="132">
        <f>D162</f>
        <v>11061.7</v>
      </c>
      <c r="E163" s="132">
        <f t="shared" ref="E163:F163" si="39">E162</f>
        <v>11061.7</v>
      </c>
      <c r="F163" s="132">
        <f t="shared" si="39"/>
        <v>5649.9</v>
      </c>
      <c r="G163" s="129">
        <f t="shared" si="38"/>
        <v>0.51076236021587995</v>
      </c>
      <c r="H163" s="208"/>
      <c r="I163" s="136"/>
      <c r="J163" s="137"/>
      <c r="K163" s="136"/>
      <c r="L163" s="136"/>
      <c r="M163" s="196"/>
      <c r="N163" s="136"/>
      <c r="O163" s="50"/>
    </row>
    <row r="164" spans="1:15" ht="87" customHeight="1" x14ac:dyDescent="0.25">
      <c r="A164" s="233" t="s">
        <v>142</v>
      </c>
      <c r="B164" s="264" t="s">
        <v>143</v>
      </c>
      <c r="C164" s="89" t="s">
        <v>44</v>
      </c>
      <c r="D164" s="132">
        <v>804964</v>
      </c>
      <c r="E164" s="132">
        <f>D164</f>
        <v>804964</v>
      </c>
      <c r="F164" s="132">
        <v>612154.69999999995</v>
      </c>
      <c r="G164" s="129">
        <f t="shared" si="38"/>
        <v>0.76047462992133807</v>
      </c>
      <c r="H164" s="208" t="s">
        <v>457</v>
      </c>
      <c r="I164" s="136">
        <v>100</v>
      </c>
      <c r="J164" s="137">
        <v>100</v>
      </c>
      <c r="K164" s="136">
        <v>100</v>
      </c>
      <c r="L164" s="136">
        <v>100</v>
      </c>
      <c r="M164" s="196">
        <v>100</v>
      </c>
      <c r="N164" s="136">
        <v>100</v>
      </c>
      <c r="O164" s="52"/>
    </row>
    <row r="165" spans="1:15" ht="23.25" customHeight="1" x14ac:dyDescent="0.25">
      <c r="A165" s="233" t="s">
        <v>142</v>
      </c>
      <c r="B165" s="264" t="s">
        <v>143</v>
      </c>
      <c r="C165" s="88" t="s">
        <v>37</v>
      </c>
      <c r="D165" s="132">
        <f>D164</f>
        <v>804964</v>
      </c>
      <c r="E165" s="132">
        <f t="shared" ref="E165:F165" si="40">E164</f>
        <v>804964</v>
      </c>
      <c r="F165" s="132">
        <f t="shared" si="40"/>
        <v>612154.69999999995</v>
      </c>
      <c r="G165" s="129">
        <f t="shared" si="38"/>
        <v>0.76047462992133807</v>
      </c>
      <c r="H165" s="208"/>
      <c r="I165" s="136"/>
      <c r="J165" s="137"/>
      <c r="K165" s="136"/>
      <c r="L165" s="136"/>
      <c r="M165" s="196"/>
      <c r="N165" s="136"/>
      <c r="O165" s="50"/>
    </row>
    <row r="166" spans="1:15" ht="57" customHeight="1" x14ac:dyDescent="0.25">
      <c r="A166" s="233" t="s">
        <v>144</v>
      </c>
      <c r="B166" s="264" t="s">
        <v>145</v>
      </c>
      <c r="C166" s="89" t="s">
        <v>44</v>
      </c>
      <c r="D166" s="132">
        <v>2235788.6</v>
      </c>
      <c r="E166" s="132">
        <v>2079941.5</v>
      </c>
      <c r="F166" s="132">
        <v>1075076.3</v>
      </c>
      <c r="G166" s="129">
        <f t="shared" si="38"/>
        <v>0.51687814296700174</v>
      </c>
      <c r="H166" s="208" t="s">
        <v>458</v>
      </c>
      <c r="I166" s="136">
        <v>100</v>
      </c>
      <c r="J166" s="136">
        <v>100</v>
      </c>
      <c r="K166" s="136">
        <v>100</v>
      </c>
      <c r="L166" s="136">
        <v>100</v>
      </c>
      <c r="M166" s="196">
        <v>100</v>
      </c>
      <c r="N166" s="136">
        <v>100</v>
      </c>
      <c r="O166" s="52"/>
    </row>
    <row r="167" spans="1:15" ht="27.75" customHeight="1" x14ac:dyDescent="0.25">
      <c r="A167" s="233" t="s">
        <v>144</v>
      </c>
      <c r="B167" s="264" t="s">
        <v>145</v>
      </c>
      <c r="C167" s="88" t="s">
        <v>37</v>
      </c>
      <c r="D167" s="132">
        <f>D166</f>
        <v>2235788.6</v>
      </c>
      <c r="E167" s="132">
        <f t="shared" ref="E167:F167" si="41">E166</f>
        <v>2079941.5</v>
      </c>
      <c r="F167" s="132">
        <f t="shared" si="41"/>
        <v>1075076.3</v>
      </c>
      <c r="G167" s="129">
        <f t="shared" si="38"/>
        <v>0.51687814296700174</v>
      </c>
      <c r="H167" s="208"/>
      <c r="I167" s="136"/>
      <c r="J167" s="136"/>
      <c r="K167" s="136"/>
      <c r="L167" s="136"/>
      <c r="M167" s="196"/>
      <c r="N167" s="136"/>
      <c r="O167" s="50"/>
    </row>
    <row r="168" spans="1:15" ht="45" customHeight="1" x14ac:dyDescent="0.25">
      <c r="A168" s="233" t="s">
        <v>146</v>
      </c>
      <c r="B168" s="264" t="s">
        <v>147</v>
      </c>
      <c r="C168" s="89" t="s">
        <v>44</v>
      </c>
      <c r="D168" s="132">
        <v>419126.8</v>
      </c>
      <c r="E168" s="132">
        <v>419126.8</v>
      </c>
      <c r="F168" s="132">
        <v>212120</v>
      </c>
      <c r="G168" s="129">
        <f t="shared" si="38"/>
        <v>0.50609982468312698</v>
      </c>
      <c r="H168" s="208" t="s">
        <v>459</v>
      </c>
      <c r="I168" s="136">
        <v>100</v>
      </c>
      <c r="J168" s="137">
        <v>100</v>
      </c>
      <c r="K168" s="136">
        <v>100</v>
      </c>
      <c r="L168" s="136">
        <v>100</v>
      </c>
      <c r="M168" s="196">
        <v>100</v>
      </c>
      <c r="N168" s="136">
        <v>100</v>
      </c>
      <c r="O168" s="52"/>
    </row>
    <row r="169" spans="1:15" ht="27.75" customHeight="1" x14ac:dyDescent="0.25">
      <c r="A169" s="233" t="s">
        <v>146</v>
      </c>
      <c r="B169" s="264" t="s">
        <v>147</v>
      </c>
      <c r="C169" s="88" t="s">
        <v>37</v>
      </c>
      <c r="D169" s="132">
        <f>D168</f>
        <v>419126.8</v>
      </c>
      <c r="E169" s="132">
        <f t="shared" ref="E169" si="42">E168</f>
        <v>419126.8</v>
      </c>
      <c r="F169" s="132">
        <f>F168</f>
        <v>212120</v>
      </c>
      <c r="G169" s="129">
        <f t="shared" si="38"/>
        <v>0.50609982468312698</v>
      </c>
      <c r="H169" s="208"/>
      <c r="I169" s="44"/>
      <c r="J169" s="137"/>
      <c r="K169" s="44"/>
      <c r="L169" s="44"/>
      <c r="M169" s="196"/>
      <c r="N169" s="44"/>
      <c r="O169" s="52"/>
    </row>
    <row r="170" spans="1:15" ht="61.5" customHeight="1" x14ac:dyDescent="0.25">
      <c r="A170" s="233" t="s">
        <v>148</v>
      </c>
      <c r="B170" s="264" t="s">
        <v>273</v>
      </c>
      <c r="C170" s="89" t="s">
        <v>44</v>
      </c>
      <c r="D170" s="132">
        <v>1514.5</v>
      </c>
      <c r="E170" s="132">
        <f>D170</f>
        <v>1514.5</v>
      </c>
      <c r="F170" s="132">
        <v>244.8</v>
      </c>
      <c r="G170" s="129">
        <f t="shared" si="38"/>
        <v>0.16163750412677452</v>
      </c>
      <c r="H170" s="208" t="s">
        <v>460</v>
      </c>
      <c r="I170" s="136">
        <v>100</v>
      </c>
      <c r="J170" s="137">
        <v>100</v>
      </c>
      <c r="K170" s="136">
        <v>100</v>
      </c>
      <c r="L170" s="136">
        <v>100</v>
      </c>
      <c r="M170" s="196">
        <v>100</v>
      </c>
      <c r="N170" s="136">
        <v>100</v>
      </c>
      <c r="O170" s="52"/>
    </row>
    <row r="171" spans="1:15" ht="38.25" customHeight="1" x14ac:dyDescent="0.25">
      <c r="A171" s="233" t="s">
        <v>148</v>
      </c>
      <c r="B171" s="264" t="s">
        <v>149</v>
      </c>
      <c r="C171" s="88" t="s">
        <v>37</v>
      </c>
      <c r="D171" s="132">
        <f>D170</f>
        <v>1514.5</v>
      </c>
      <c r="E171" s="132">
        <f t="shared" ref="E171:F171" si="43">E170</f>
        <v>1514.5</v>
      </c>
      <c r="F171" s="132">
        <f t="shared" si="43"/>
        <v>244.8</v>
      </c>
      <c r="G171" s="129">
        <f t="shared" si="38"/>
        <v>0.16163750412677452</v>
      </c>
      <c r="H171" s="208"/>
      <c r="I171" s="44"/>
      <c r="J171" s="137"/>
      <c r="K171" s="44"/>
      <c r="L171" s="44"/>
      <c r="M171" s="196"/>
      <c r="N171" s="44"/>
      <c r="O171" s="53"/>
    </row>
    <row r="172" spans="1:15" ht="73.150000000000006" customHeight="1" x14ac:dyDescent="0.25">
      <c r="A172" s="233" t="s">
        <v>150</v>
      </c>
      <c r="B172" s="264" t="s">
        <v>66</v>
      </c>
      <c r="C172" s="87" t="s">
        <v>36</v>
      </c>
      <c r="D172" s="132">
        <v>1416206.7</v>
      </c>
      <c r="E172" s="132">
        <v>1418293.8</v>
      </c>
      <c r="F172" s="132">
        <v>1051277.5</v>
      </c>
      <c r="G172" s="129">
        <f t="shared" ref="G172:G176" si="44">F172/E172</f>
        <v>0.74122688825122129</v>
      </c>
      <c r="H172" s="207" t="s">
        <v>461</v>
      </c>
      <c r="I172" s="136">
        <v>100</v>
      </c>
      <c r="J172" s="137">
        <v>100</v>
      </c>
      <c r="K172" s="136">
        <v>100</v>
      </c>
      <c r="L172" s="136">
        <v>100</v>
      </c>
      <c r="M172" s="196">
        <v>100</v>
      </c>
      <c r="N172" s="136">
        <v>100</v>
      </c>
      <c r="O172" s="180"/>
    </row>
    <row r="173" spans="1:15" ht="27" customHeight="1" x14ac:dyDescent="0.25">
      <c r="A173" s="233" t="s">
        <v>152</v>
      </c>
      <c r="B173" s="264"/>
      <c r="C173" s="88" t="s">
        <v>37</v>
      </c>
      <c r="D173" s="132">
        <f>D172</f>
        <v>1416206.7</v>
      </c>
      <c r="E173" s="132">
        <f t="shared" ref="E173:F173" si="45">E172</f>
        <v>1418293.8</v>
      </c>
      <c r="F173" s="132">
        <f t="shared" si="45"/>
        <v>1051277.5</v>
      </c>
      <c r="G173" s="129">
        <f t="shared" si="44"/>
        <v>0.74122688825122129</v>
      </c>
      <c r="H173" s="202"/>
      <c r="I173" s="136"/>
      <c r="J173" s="137"/>
      <c r="K173" s="136"/>
      <c r="L173" s="136"/>
      <c r="M173" s="196"/>
      <c r="N173" s="136"/>
      <c r="O173" s="54"/>
    </row>
    <row r="174" spans="1:15" ht="74.25" customHeight="1" x14ac:dyDescent="0.25">
      <c r="A174" s="233" t="s">
        <v>152</v>
      </c>
      <c r="B174" s="264" t="s">
        <v>63</v>
      </c>
      <c r="C174" s="87" t="s">
        <v>36</v>
      </c>
      <c r="D174" s="132">
        <v>211.2</v>
      </c>
      <c r="E174" s="132">
        <v>211.2</v>
      </c>
      <c r="F174" s="132">
        <v>0</v>
      </c>
      <c r="G174" s="64">
        <f t="shared" si="44"/>
        <v>0</v>
      </c>
      <c r="H174" s="207" t="s">
        <v>462</v>
      </c>
      <c r="I174" s="136">
        <v>100</v>
      </c>
      <c r="J174" s="136">
        <v>100</v>
      </c>
      <c r="K174" s="136">
        <v>100</v>
      </c>
      <c r="L174" s="216" t="s">
        <v>230</v>
      </c>
      <c r="M174" s="196" t="s">
        <v>230</v>
      </c>
      <c r="N174" s="136">
        <v>100</v>
      </c>
      <c r="O174" s="184" t="s">
        <v>374</v>
      </c>
    </row>
    <row r="175" spans="1:15" ht="25.5" customHeight="1" x14ac:dyDescent="0.25">
      <c r="A175" s="233" t="s">
        <v>152</v>
      </c>
      <c r="B175" s="264"/>
      <c r="C175" s="88" t="s">
        <v>37</v>
      </c>
      <c r="D175" s="132">
        <f>D174</f>
        <v>211.2</v>
      </c>
      <c r="E175" s="132">
        <f t="shared" ref="E175:F175" si="46">E174</f>
        <v>211.2</v>
      </c>
      <c r="F175" s="132">
        <f t="shared" si="46"/>
        <v>0</v>
      </c>
      <c r="G175" s="64">
        <f>F175/E175</f>
        <v>0</v>
      </c>
      <c r="H175" s="207"/>
      <c r="I175" s="136"/>
      <c r="J175" s="137"/>
      <c r="K175" s="136"/>
      <c r="L175" s="136"/>
      <c r="M175" s="196"/>
      <c r="N175" s="136"/>
      <c r="O175" s="54"/>
    </row>
    <row r="176" spans="1:15" ht="61.5" customHeight="1" x14ac:dyDescent="0.25">
      <c r="A176" s="334" t="s">
        <v>232</v>
      </c>
      <c r="B176" s="264" t="s">
        <v>274</v>
      </c>
      <c r="C176" s="89" t="s">
        <v>44</v>
      </c>
      <c r="D176" s="132">
        <v>170800</v>
      </c>
      <c r="E176" s="132">
        <f>D176</f>
        <v>170800</v>
      </c>
      <c r="F176" s="132">
        <v>96700</v>
      </c>
      <c r="G176" s="129">
        <f t="shared" si="44"/>
        <v>0.56615925058548011</v>
      </c>
      <c r="H176" s="247" t="s">
        <v>463</v>
      </c>
      <c r="I176" s="351">
        <v>100</v>
      </c>
      <c r="J176" s="309">
        <v>100</v>
      </c>
      <c r="K176" s="351">
        <v>100</v>
      </c>
      <c r="L176" s="238">
        <v>100</v>
      </c>
      <c r="M176" s="236">
        <v>100</v>
      </c>
      <c r="N176" s="351">
        <v>100</v>
      </c>
      <c r="O176" s="341"/>
    </row>
    <row r="177" spans="1:16" ht="45" customHeight="1" x14ac:dyDescent="0.25">
      <c r="A177" s="349"/>
      <c r="B177" s="264"/>
      <c r="C177" s="345" t="s">
        <v>37</v>
      </c>
      <c r="D177" s="317">
        <f>D176</f>
        <v>170800</v>
      </c>
      <c r="E177" s="317">
        <f>E176</f>
        <v>170800</v>
      </c>
      <c r="F177" s="317">
        <f>F176</f>
        <v>96700</v>
      </c>
      <c r="G177" s="319">
        <f>F177/E177</f>
        <v>0.56615925058548011</v>
      </c>
      <c r="H177" s="344"/>
      <c r="I177" s="352"/>
      <c r="J177" s="354"/>
      <c r="K177" s="352"/>
      <c r="L177" s="268"/>
      <c r="M177" s="243"/>
      <c r="N177" s="352"/>
      <c r="O177" s="342"/>
    </row>
    <row r="178" spans="1:16" ht="8.25" hidden="1" customHeight="1" x14ac:dyDescent="0.25">
      <c r="A178" s="335"/>
      <c r="B178" s="264"/>
      <c r="C178" s="346"/>
      <c r="D178" s="318"/>
      <c r="E178" s="318"/>
      <c r="F178" s="318"/>
      <c r="G178" s="320"/>
      <c r="H178" s="330"/>
      <c r="I178" s="353"/>
      <c r="J178" s="310"/>
      <c r="K178" s="353"/>
      <c r="L178" s="239"/>
      <c r="M178" s="237"/>
      <c r="N178" s="353"/>
      <c r="O178" s="343"/>
    </row>
    <row r="179" spans="1:16" ht="60" customHeight="1" x14ac:dyDescent="0.25">
      <c r="A179" s="334" t="s">
        <v>233</v>
      </c>
      <c r="B179" s="264" t="s">
        <v>275</v>
      </c>
      <c r="C179" s="87" t="s">
        <v>36</v>
      </c>
      <c r="D179" s="132">
        <v>4456879.4000000004</v>
      </c>
      <c r="E179" s="132">
        <f>D179</f>
        <v>4456879.4000000004</v>
      </c>
      <c r="F179" s="132">
        <v>2589872.4</v>
      </c>
      <c r="G179" s="129">
        <f t="shared" ref="G179:G187" si="47">F179/E179</f>
        <v>0.58109546334145812</v>
      </c>
      <c r="H179" s="244" t="s">
        <v>464</v>
      </c>
      <c r="I179" s="238">
        <v>100</v>
      </c>
      <c r="J179" s="309">
        <v>100</v>
      </c>
      <c r="K179" s="238">
        <v>100</v>
      </c>
      <c r="L179" s="238">
        <v>100</v>
      </c>
      <c r="M179" s="236">
        <v>100</v>
      </c>
      <c r="N179" s="238">
        <v>100</v>
      </c>
      <c r="O179" s="341"/>
    </row>
    <row r="180" spans="1:16" ht="27" customHeight="1" x14ac:dyDescent="0.25">
      <c r="A180" s="349"/>
      <c r="B180" s="264"/>
      <c r="C180" s="301" t="s">
        <v>37</v>
      </c>
      <c r="D180" s="317">
        <f>D179</f>
        <v>4456879.4000000004</v>
      </c>
      <c r="E180" s="317">
        <f>E179</f>
        <v>4456879.4000000004</v>
      </c>
      <c r="F180" s="317">
        <f>F179</f>
        <v>2589872.4</v>
      </c>
      <c r="G180" s="319">
        <f>F180/E180</f>
        <v>0.58109546334145812</v>
      </c>
      <c r="H180" s="245"/>
      <c r="I180" s="268"/>
      <c r="J180" s="354"/>
      <c r="K180" s="268"/>
      <c r="L180" s="268"/>
      <c r="M180" s="243"/>
      <c r="N180" s="268"/>
      <c r="O180" s="342"/>
    </row>
    <row r="181" spans="1:16" ht="21" hidden="1" customHeight="1" x14ac:dyDescent="0.25">
      <c r="A181" s="349"/>
      <c r="B181" s="264"/>
      <c r="C181" s="302"/>
      <c r="D181" s="356"/>
      <c r="E181" s="356"/>
      <c r="F181" s="356"/>
      <c r="G181" s="373"/>
      <c r="H181" s="245"/>
      <c r="I181" s="268"/>
      <c r="J181" s="354"/>
      <c r="K181" s="268"/>
      <c r="L181" s="268"/>
      <c r="M181" s="243"/>
      <c r="N181" s="268"/>
      <c r="O181" s="342"/>
    </row>
    <row r="182" spans="1:16" ht="57" hidden="1" customHeight="1" x14ac:dyDescent="0.25">
      <c r="A182" s="335"/>
      <c r="B182" s="264"/>
      <c r="C182" s="303"/>
      <c r="D182" s="318"/>
      <c r="E182" s="318"/>
      <c r="F182" s="318"/>
      <c r="G182" s="320"/>
      <c r="H182" s="246"/>
      <c r="I182" s="239"/>
      <c r="J182" s="310"/>
      <c r="K182" s="239"/>
      <c r="L182" s="239"/>
      <c r="M182" s="237"/>
      <c r="N182" s="239"/>
      <c r="O182" s="343"/>
    </row>
    <row r="183" spans="1:16" ht="78.75" customHeight="1" x14ac:dyDescent="0.25">
      <c r="A183" s="334" t="s">
        <v>234</v>
      </c>
      <c r="B183" s="257" t="s">
        <v>302</v>
      </c>
      <c r="C183" s="43" t="s">
        <v>44</v>
      </c>
      <c r="D183" s="132">
        <v>176000</v>
      </c>
      <c r="E183" s="132">
        <f>D183</f>
        <v>176000</v>
      </c>
      <c r="F183" s="132">
        <v>101545</v>
      </c>
      <c r="G183" s="129">
        <f t="shared" si="47"/>
        <v>0.57696022727272722</v>
      </c>
      <c r="H183" s="207" t="s">
        <v>465</v>
      </c>
      <c r="I183" s="136">
        <v>100</v>
      </c>
      <c r="J183" s="136">
        <v>100</v>
      </c>
      <c r="K183" s="136">
        <v>100</v>
      </c>
      <c r="L183" s="136">
        <v>100</v>
      </c>
      <c r="M183" s="196">
        <v>100</v>
      </c>
      <c r="N183" s="136">
        <v>100</v>
      </c>
      <c r="O183" s="52"/>
      <c r="P183" s="62"/>
    </row>
    <row r="184" spans="1:16" ht="57" customHeight="1" x14ac:dyDescent="0.25">
      <c r="A184" s="335"/>
      <c r="B184" s="259"/>
      <c r="C184" s="43" t="s">
        <v>37</v>
      </c>
      <c r="D184" s="132">
        <f>D183</f>
        <v>176000</v>
      </c>
      <c r="E184" s="132">
        <f t="shared" ref="E184:F184" si="48">E183</f>
        <v>176000</v>
      </c>
      <c r="F184" s="132">
        <f t="shared" si="48"/>
        <v>101545</v>
      </c>
      <c r="G184" s="129">
        <f t="shared" si="47"/>
        <v>0.57696022727272722</v>
      </c>
      <c r="H184" s="207"/>
      <c r="I184" s="136"/>
      <c r="J184" s="137"/>
      <c r="K184" s="136"/>
      <c r="L184" s="136"/>
      <c r="M184" s="196"/>
      <c r="N184" s="136"/>
      <c r="O184" s="54"/>
    </row>
    <row r="185" spans="1:16" ht="71.25" customHeight="1" x14ac:dyDescent="0.25">
      <c r="A185" s="334" t="s">
        <v>235</v>
      </c>
      <c r="B185" s="257" t="s">
        <v>304</v>
      </c>
      <c r="C185" s="87" t="s">
        <v>36</v>
      </c>
      <c r="D185" s="132">
        <v>1646873.2</v>
      </c>
      <c r="E185" s="132">
        <v>2568882.7000000002</v>
      </c>
      <c r="F185" s="132">
        <v>2129153</v>
      </c>
      <c r="G185" s="129">
        <f t="shared" si="47"/>
        <v>0.82882453138089951</v>
      </c>
      <c r="H185" s="207" t="s">
        <v>466</v>
      </c>
      <c r="I185" s="136">
        <v>100</v>
      </c>
      <c r="J185" s="136">
        <v>100</v>
      </c>
      <c r="K185" s="136">
        <v>100</v>
      </c>
      <c r="L185" s="136">
        <v>100</v>
      </c>
      <c r="M185" s="196">
        <v>100</v>
      </c>
      <c r="N185" s="136">
        <v>100</v>
      </c>
      <c r="O185" s="52"/>
    </row>
    <row r="186" spans="1:16" ht="58.5" customHeight="1" x14ac:dyDescent="0.25">
      <c r="A186" s="349"/>
      <c r="B186" s="258"/>
      <c r="C186" s="43" t="s">
        <v>44</v>
      </c>
      <c r="D186" s="132">
        <v>1192563.3999999999</v>
      </c>
      <c r="E186" s="132">
        <v>1860225.5</v>
      </c>
      <c r="F186" s="132">
        <v>1541808.5</v>
      </c>
      <c r="G186" s="129">
        <f t="shared" si="47"/>
        <v>0.82882881672141362</v>
      </c>
      <c r="H186" s="200"/>
      <c r="I186" s="136"/>
      <c r="J186" s="137"/>
      <c r="K186" s="136"/>
      <c r="L186" s="136"/>
      <c r="M186" s="196"/>
      <c r="N186" s="136"/>
      <c r="O186" s="54"/>
    </row>
    <row r="187" spans="1:16" ht="27" customHeight="1" x14ac:dyDescent="0.25">
      <c r="A187" s="335"/>
      <c r="B187" s="259"/>
      <c r="C187" s="43" t="s">
        <v>37</v>
      </c>
      <c r="D187" s="132">
        <f>D185+D186</f>
        <v>2839436.5999999996</v>
      </c>
      <c r="E187" s="132">
        <f t="shared" ref="E187:F187" si="49">E185+E186</f>
        <v>4429108.2</v>
      </c>
      <c r="F187" s="132">
        <f t="shared" si="49"/>
        <v>3670961.5</v>
      </c>
      <c r="G187" s="129">
        <f t="shared" si="47"/>
        <v>0.82882633122396965</v>
      </c>
      <c r="H187" s="202"/>
      <c r="I187" s="136"/>
      <c r="J187" s="137"/>
      <c r="K187" s="136"/>
      <c r="L187" s="136"/>
      <c r="M187" s="196"/>
      <c r="N187" s="136"/>
      <c r="O187" s="54"/>
    </row>
    <row r="188" spans="1:16" ht="87.75" customHeight="1" x14ac:dyDescent="0.25">
      <c r="A188" s="233" t="s">
        <v>281</v>
      </c>
      <c r="B188" s="264" t="s">
        <v>276</v>
      </c>
      <c r="C188" s="315" t="s">
        <v>44</v>
      </c>
      <c r="D188" s="317">
        <v>1258095.8</v>
      </c>
      <c r="E188" s="317">
        <v>1052146.3999999999</v>
      </c>
      <c r="F188" s="317">
        <v>697614.1</v>
      </c>
      <c r="G188" s="319">
        <f t="shared" si="38"/>
        <v>0.66303900293723383</v>
      </c>
      <c r="H188" s="208" t="s">
        <v>467</v>
      </c>
      <c r="I188" s="136">
        <v>100</v>
      </c>
      <c r="J188" s="137">
        <v>100</v>
      </c>
      <c r="K188" s="136">
        <v>100</v>
      </c>
      <c r="L188" s="136">
        <v>100</v>
      </c>
      <c r="M188" s="196">
        <v>100</v>
      </c>
      <c r="N188" s="136">
        <v>100</v>
      </c>
      <c r="O188" s="199"/>
    </row>
    <row r="189" spans="1:16" ht="52.5" customHeight="1" x14ac:dyDescent="0.25">
      <c r="A189" s="233"/>
      <c r="B189" s="264"/>
      <c r="C189" s="316"/>
      <c r="D189" s="318"/>
      <c r="E189" s="318"/>
      <c r="F189" s="318"/>
      <c r="G189" s="320"/>
      <c r="H189" s="208" t="s">
        <v>468</v>
      </c>
      <c r="I189" s="216" t="s">
        <v>230</v>
      </c>
      <c r="J189" s="216" t="s">
        <v>230</v>
      </c>
      <c r="K189" s="136">
        <v>-13.4</v>
      </c>
      <c r="L189" s="216" t="s">
        <v>230</v>
      </c>
      <c r="M189" s="216" t="s">
        <v>230</v>
      </c>
      <c r="N189" s="136">
        <v>-14.9</v>
      </c>
      <c r="O189" s="184" t="s">
        <v>374</v>
      </c>
    </row>
    <row r="190" spans="1:16" ht="44.25" customHeight="1" x14ac:dyDescent="0.25">
      <c r="A190" s="233" t="s">
        <v>150</v>
      </c>
      <c r="B190" s="264" t="s">
        <v>151</v>
      </c>
      <c r="C190" s="88" t="s">
        <v>37</v>
      </c>
      <c r="D190" s="132">
        <f>D188</f>
        <v>1258095.8</v>
      </c>
      <c r="E190" s="132">
        <f t="shared" ref="E190:F190" si="50">E188</f>
        <v>1052146.3999999999</v>
      </c>
      <c r="F190" s="132">
        <f t="shared" si="50"/>
        <v>697614.1</v>
      </c>
      <c r="G190" s="129">
        <f t="shared" si="38"/>
        <v>0.66303900293723383</v>
      </c>
      <c r="H190" s="97"/>
      <c r="I190" s="136"/>
      <c r="J190" s="137"/>
      <c r="K190" s="136"/>
      <c r="L190" s="136"/>
      <c r="M190" s="196"/>
      <c r="N190" s="136"/>
      <c r="O190" s="199"/>
    </row>
    <row r="191" spans="1:16" ht="279" customHeight="1" x14ac:dyDescent="0.25">
      <c r="A191" s="233" t="s">
        <v>303</v>
      </c>
      <c r="B191" s="234" t="s">
        <v>153</v>
      </c>
      <c r="C191" s="90" t="s">
        <v>44</v>
      </c>
      <c r="D191" s="132">
        <v>255337.60000000001</v>
      </c>
      <c r="E191" s="132">
        <f>D191</f>
        <v>255337.60000000001</v>
      </c>
      <c r="F191" s="132">
        <v>168432.4</v>
      </c>
      <c r="G191" s="129">
        <f t="shared" si="38"/>
        <v>0.65964589625656378</v>
      </c>
      <c r="H191" s="208" t="s">
        <v>411</v>
      </c>
      <c r="I191" s="136">
        <v>100</v>
      </c>
      <c r="J191" s="137">
        <v>100</v>
      </c>
      <c r="K191" s="136">
        <v>100</v>
      </c>
      <c r="L191" s="136">
        <v>100</v>
      </c>
      <c r="M191" s="196">
        <v>100</v>
      </c>
      <c r="N191" s="136">
        <v>100</v>
      </c>
      <c r="O191" s="367"/>
    </row>
    <row r="192" spans="1:16" ht="34.5" customHeight="1" x14ac:dyDescent="0.25">
      <c r="A192" s="233" t="s">
        <v>152</v>
      </c>
      <c r="B192" s="234" t="s">
        <v>153</v>
      </c>
      <c r="C192" s="91" t="s">
        <v>37</v>
      </c>
      <c r="D192" s="132">
        <f>D191</f>
        <v>255337.60000000001</v>
      </c>
      <c r="E192" s="132">
        <f t="shared" ref="E192:F192" si="51">E191</f>
        <v>255337.60000000001</v>
      </c>
      <c r="F192" s="132">
        <f t="shared" si="51"/>
        <v>168432.4</v>
      </c>
      <c r="G192" s="129">
        <f t="shared" si="38"/>
        <v>0.65964589625656378</v>
      </c>
      <c r="H192" s="208"/>
      <c r="I192" s="123"/>
      <c r="J192" s="124"/>
      <c r="K192" s="123"/>
      <c r="L192" s="136"/>
      <c r="M192" s="196"/>
      <c r="N192" s="123"/>
      <c r="O192" s="369"/>
    </row>
    <row r="193" spans="1:15" ht="117.75" customHeight="1" x14ac:dyDescent="0.25">
      <c r="A193" s="334" t="s">
        <v>335</v>
      </c>
      <c r="B193" s="380" t="s">
        <v>270</v>
      </c>
      <c r="C193" s="89" t="s">
        <v>44</v>
      </c>
      <c r="D193" s="132">
        <v>22467.1</v>
      </c>
      <c r="E193" s="132">
        <f>D193</f>
        <v>22467.1</v>
      </c>
      <c r="F193" s="132">
        <v>14496.3</v>
      </c>
      <c r="G193" s="129">
        <f t="shared" si="38"/>
        <v>0.64522346008163045</v>
      </c>
      <c r="H193" s="208" t="s">
        <v>412</v>
      </c>
      <c r="I193" s="136">
        <v>100</v>
      </c>
      <c r="J193" s="137">
        <v>100</v>
      </c>
      <c r="K193" s="136">
        <v>100</v>
      </c>
      <c r="L193" s="136">
        <v>100</v>
      </c>
      <c r="M193" s="196">
        <v>100</v>
      </c>
      <c r="N193" s="136">
        <v>100</v>
      </c>
      <c r="O193" s="52"/>
    </row>
    <row r="194" spans="1:15" ht="32.25" customHeight="1" x14ac:dyDescent="0.25">
      <c r="A194" s="350"/>
      <c r="B194" s="381"/>
      <c r="C194" s="88" t="s">
        <v>37</v>
      </c>
      <c r="D194" s="132">
        <f>D193</f>
        <v>22467.1</v>
      </c>
      <c r="E194" s="132">
        <f t="shared" ref="E194" si="52">E193</f>
        <v>22467.1</v>
      </c>
      <c r="F194" s="132">
        <f>F193</f>
        <v>14496.3</v>
      </c>
      <c r="G194" s="129">
        <f t="shared" si="38"/>
        <v>0.64522346008163045</v>
      </c>
      <c r="H194" s="97"/>
      <c r="I194" s="136"/>
      <c r="J194" s="137"/>
      <c r="K194" s="136"/>
      <c r="L194" s="41"/>
      <c r="M194" s="170"/>
      <c r="N194" s="41"/>
      <c r="O194" s="59"/>
    </row>
    <row r="195" spans="1:15" ht="27" customHeight="1" x14ac:dyDescent="0.25">
      <c r="A195" s="12" t="s">
        <v>154</v>
      </c>
      <c r="B195" s="296" t="s">
        <v>155</v>
      </c>
      <c r="C195" s="296"/>
      <c r="D195" s="296"/>
      <c r="E195" s="296"/>
      <c r="F195" s="296"/>
      <c r="G195" s="296"/>
      <c r="H195" s="296"/>
      <c r="I195" s="296"/>
      <c r="J195" s="296"/>
      <c r="K195" s="296"/>
      <c r="L195" s="296"/>
      <c r="M195" s="296"/>
      <c r="N195" s="296"/>
      <c r="O195" s="145"/>
    </row>
    <row r="196" spans="1:15" ht="130.5" customHeight="1" x14ac:dyDescent="0.25">
      <c r="A196" s="233" t="s">
        <v>156</v>
      </c>
      <c r="B196" s="234" t="s">
        <v>328</v>
      </c>
      <c r="C196" s="89" t="s">
        <v>44</v>
      </c>
      <c r="D196" s="132">
        <v>532411.19999999995</v>
      </c>
      <c r="E196" s="209">
        <v>532411.19999999995</v>
      </c>
      <c r="F196" s="209">
        <v>313573.90000000002</v>
      </c>
      <c r="G196" s="201">
        <f>F196/E196</f>
        <v>0.58896939057630648</v>
      </c>
      <c r="H196" s="208" t="s">
        <v>413</v>
      </c>
      <c r="I196" s="136">
        <v>100</v>
      </c>
      <c r="J196" s="137">
        <v>100</v>
      </c>
      <c r="K196" s="136">
        <v>100</v>
      </c>
      <c r="L196" s="136">
        <v>100</v>
      </c>
      <c r="M196" s="218">
        <f>L196/K196*100</f>
        <v>100</v>
      </c>
      <c r="N196" s="136">
        <v>100</v>
      </c>
      <c r="O196" s="52"/>
    </row>
    <row r="197" spans="1:15" ht="78" customHeight="1" x14ac:dyDescent="0.25">
      <c r="A197" s="233" t="s">
        <v>156</v>
      </c>
      <c r="B197" s="234" t="s">
        <v>157</v>
      </c>
      <c r="C197" s="88" t="s">
        <v>37</v>
      </c>
      <c r="D197" s="132">
        <f>D196</f>
        <v>532411.19999999995</v>
      </c>
      <c r="E197" s="209">
        <f t="shared" ref="E197:F197" si="53">E196</f>
        <v>532411.19999999995</v>
      </c>
      <c r="F197" s="209">
        <f t="shared" si="53"/>
        <v>313573.90000000002</v>
      </c>
      <c r="G197" s="201">
        <f>F197/E197</f>
        <v>0.58896939057630648</v>
      </c>
      <c r="H197" s="208" t="s">
        <v>414</v>
      </c>
      <c r="I197" s="136">
        <v>100</v>
      </c>
      <c r="J197" s="137">
        <v>100</v>
      </c>
      <c r="K197" s="136">
        <v>100</v>
      </c>
      <c r="L197" s="136">
        <v>100</v>
      </c>
      <c r="M197" s="218">
        <v>100</v>
      </c>
      <c r="N197" s="136">
        <v>100</v>
      </c>
      <c r="O197" s="52"/>
    </row>
    <row r="198" spans="1:15" ht="60" customHeight="1" x14ac:dyDescent="0.25">
      <c r="A198" s="233" t="s">
        <v>158</v>
      </c>
      <c r="B198" s="264" t="s">
        <v>212</v>
      </c>
      <c r="C198" s="89" t="s">
        <v>44</v>
      </c>
      <c r="D198" s="132">
        <v>158213.29999999999</v>
      </c>
      <c r="E198" s="209">
        <v>158213.29999999999</v>
      </c>
      <c r="F198" s="209">
        <v>110074.7</v>
      </c>
      <c r="G198" s="201">
        <f>F198/E198</f>
        <v>0.69573607275747362</v>
      </c>
      <c r="H198" s="208" t="s">
        <v>415</v>
      </c>
      <c r="I198" s="136">
        <v>100</v>
      </c>
      <c r="J198" s="137">
        <v>100</v>
      </c>
      <c r="K198" s="136">
        <v>100</v>
      </c>
      <c r="L198" s="136">
        <v>100</v>
      </c>
      <c r="M198" s="196">
        <v>100</v>
      </c>
      <c r="N198" s="136">
        <v>100</v>
      </c>
      <c r="O198" s="60"/>
    </row>
    <row r="199" spans="1:15" ht="22.5" customHeight="1" x14ac:dyDescent="0.25">
      <c r="A199" s="233" t="s">
        <v>158</v>
      </c>
      <c r="B199" s="264" t="s">
        <v>159</v>
      </c>
      <c r="C199" s="88" t="s">
        <v>37</v>
      </c>
      <c r="D199" s="132">
        <f>D198</f>
        <v>158213.29999999999</v>
      </c>
      <c r="E199" s="200">
        <f t="shared" ref="E199:F199" si="54">E198</f>
        <v>158213.29999999999</v>
      </c>
      <c r="F199" s="200">
        <f t="shared" si="54"/>
        <v>110074.7</v>
      </c>
      <c r="G199" s="201">
        <f>F199/E199</f>
        <v>0.69573607275747362</v>
      </c>
      <c r="H199" s="203"/>
      <c r="I199" s="136"/>
      <c r="J199" s="137"/>
      <c r="K199" s="136"/>
      <c r="L199" s="136"/>
      <c r="M199" s="196"/>
      <c r="N199" s="136"/>
      <c r="O199" s="50"/>
    </row>
    <row r="200" spans="1:15" ht="28.15" customHeight="1" x14ac:dyDescent="0.25">
      <c r="A200" s="14" t="s">
        <v>160</v>
      </c>
      <c r="B200" s="296" t="s">
        <v>161</v>
      </c>
      <c r="C200" s="296"/>
      <c r="D200" s="296"/>
      <c r="E200" s="296"/>
      <c r="F200" s="296"/>
      <c r="G200" s="296"/>
      <c r="H200" s="296"/>
      <c r="I200" s="296"/>
      <c r="J200" s="296"/>
      <c r="K200" s="296"/>
      <c r="L200" s="296"/>
      <c r="M200" s="296"/>
      <c r="N200" s="296"/>
      <c r="O200" s="145"/>
    </row>
    <row r="201" spans="1:15" ht="57" customHeight="1" x14ac:dyDescent="0.25">
      <c r="A201" s="233" t="s">
        <v>162</v>
      </c>
      <c r="B201" s="264" t="s">
        <v>213</v>
      </c>
      <c r="C201" s="87" t="s">
        <v>36</v>
      </c>
      <c r="D201" s="177">
        <v>32087.8</v>
      </c>
      <c r="E201" s="209">
        <v>32087.8</v>
      </c>
      <c r="F201" s="209">
        <v>14300.5</v>
      </c>
      <c r="G201" s="201">
        <f t="shared" ref="G201:G212" si="55">F201/E201</f>
        <v>0.44566782390815202</v>
      </c>
      <c r="H201" s="208" t="s">
        <v>416</v>
      </c>
      <c r="I201" s="136">
        <v>100</v>
      </c>
      <c r="J201" s="137">
        <v>100</v>
      </c>
      <c r="K201" s="136">
        <v>100</v>
      </c>
      <c r="L201" s="136">
        <v>100</v>
      </c>
      <c r="M201" s="196">
        <v>100</v>
      </c>
      <c r="N201" s="136">
        <v>100</v>
      </c>
      <c r="O201" s="52"/>
    </row>
    <row r="202" spans="1:15" ht="28.5" customHeight="1" x14ac:dyDescent="0.25">
      <c r="A202" s="233" t="s">
        <v>162</v>
      </c>
      <c r="B202" s="264" t="s">
        <v>163</v>
      </c>
      <c r="C202" s="88" t="s">
        <v>37</v>
      </c>
      <c r="D202" s="177">
        <f>D201</f>
        <v>32087.8</v>
      </c>
      <c r="E202" s="209">
        <f t="shared" ref="E202:F202" si="56">E201</f>
        <v>32087.8</v>
      </c>
      <c r="F202" s="209">
        <f t="shared" si="56"/>
        <v>14300.5</v>
      </c>
      <c r="G202" s="201">
        <f t="shared" si="55"/>
        <v>0.44566782390815202</v>
      </c>
      <c r="H202" s="208"/>
      <c r="I202" s="136"/>
      <c r="J202" s="137"/>
      <c r="K202" s="136"/>
      <c r="L202" s="136"/>
      <c r="M202" s="196"/>
      <c r="N202" s="136"/>
      <c r="O202" s="50"/>
    </row>
    <row r="203" spans="1:15" ht="45" customHeight="1" x14ac:dyDescent="0.25">
      <c r="A203" s="233" t="s">
        <v>164</v>
      </c>
      <c r="B203" s="264" t="s">
        <v>214</v>
      </c>
      <c r="C203" s="89" t="s">
        <v>44</v>
      </c>
      <c r="D203" s="177">
        <v>186213.5</v>
      </c>
      <c r="E203" s="209">
        <v>186213.5</v>
      </c>
      <c r="F203" s="209">
        <v>120694.9</v>
      </c>
      <c r="G203" s="201">
        <f t="shared" si="55"/>
        <v>0.64815332937730075</v>
      </c>
      <c r="H203" s="208" t="s">
        <v>417</v>
      </c>
      <c r="I203" s="136">
        <v>100</v>
      </c>
      <c r="J203" s="136">
        <v>100</v>
      </c>
      <c r="K203" s="136">
        <v>100</v>
      </c>
      <c r="L203" s="136">
        <v>100</v>
      </c>
      <c r="M203" s="196">
        <v>100</v>
      </c>
      <c r="N203" s="136">
        <v>100</v>
      </c>
      <c r="O203" s="52"/>
    </row>
    <row r="204" spans="1:15" ht="27" customHeight="1" x14ac:dyDescent="0.25">
      <c r="A204" s="233" t="s">
        <v>164</v>
      </c>
      <c r="B204" s="264" t="s">
        <v>165</v>
      </c>
      <c r="C204" s="88" t="s">
        <v>37</v>
      </c>
      <c r="D204" s="177">
        <f>D203</f>
        <v>186213.5</v>
      </c>
      <c r="E204" s="209">
        <f t="shared" ref="E204:F204" si="57">E203</f>
        <v>186213.5</v>
      </c>
      <c r="F204" s="209">
        <f t="shared" si="57"/>
        <v>120694.9</v>
      </c>
      <c r="G204" s="201">
        <f t="shared" si="55"/>
        <v>0.64815332937730075</v>
      </c>
      <c r="H204" s="208"/>
      <c r="I204" s="136"/>
      <c r="J204" s="137"/>
      <c r="K204" s="136"/>
      <c r="L204" s="136"/>
      <c r="M204" s="196"/>
      <c r="N204" s="136"/>
      <c r="O204" s="50"/>
    </row>
    <row r="205" spans="1:15" ht="50.25" customHeight="1" x14ac:dyDescent="0.25">
      <c r="A205" s="233" t="s">
        <v>166</v>
      </c>
      <c r="B205" s="264" t="s">
        <v>215</v>
      </c>
      <c r="C205" s="89" t="s">
        <v>44</v>
      </c>
      <c r="D205" s="177">
        <v>342362.9</v>
      </c>
      <c r="E205" s="209">
        <v>342362.9</v>
      </c>
      <c r="F205" s="209">
        <v>217924.8</v>
      </c>
      <c r="G205" s="201">
        <f t="shared" si="55"/>
        <v>0.63653158680452815</v>
      </c>
      <c r="H205" s="208" t="s">
        <v>418</v>
      </c>
      <c r="I205" s="136">
        <v>100</v>
      </c>
      <c r="J205" s="136">
        <v>100</v>
      </c>
      <c r="K205" s="136">
        <v>100</v>
      </c>
      <c r="L205" s="136">
        <v>100</v>
      </c>
      <c r="M205" s="196">
        <v>100</v>
      </c>
      <c r="N205" s="136">
        <v>100</v>
      </c>
      <c r="O205" s="52"/>
    </row>
    <row r="206" spans="1:15" ht="32.25" customHeight="1" x14ac:dyDescent="0.25">
      <c r="A206" s="233" t="s">
        <v>166</v>
      </c>
      <c r="B206" s="264" t="s">
        <v>167</v>
      </c>
      <c r="C206" s="88" t="s">
        <v>37</v>
      </c>
      <c r="D206" s="177">
        <f>D205</f>
        <v>342362.9</v>
      </c>
      <c r="E206" s="209">
        <f t="shared" ref="E206:F206" si="58">E205</f>
        <v>342362.9</v>
      </c>
      <c r="F206" s="209">
        <f t="shared" si="58"/>
        <v>217924.8</v>
      </c>
      <c r="G206" s="201">
        <f t="shared" si="55"/>
        <v>0.63653158680452815</v>
      </c>
      <c r="H206" s="208"/>
      <c r="I206" s="136"/>
      <c r="J206" s="137"/>
      <c r="K206" s="136"/>
      <c r="L206" s="136"/>
      <c r="M206" s="196"/>
      <c r="N206" s="136"/>
      <c r="O206" s="50"/>
    </row>
    <row r="207" spans="1:15" ht="45" customHeight="1" x14ac:dyDescent="0.25">
      <c r="A207" s="233" t="s">
        <v>168</v>
      </c>
      <c r="B207" s="264" t="s">
        <v>216</v>
      </c>
      <c r="C207" s="89" t="s">
        <v>44</v>
      </c>
      <c r="D207" s="177">
        <v>630008.69999999995</v>
      </c>
      <c r="E207" s="209">
        <v>630008.69999999995</v>
      </c>
      <c r="F207" s="209">
        <v>421340.3</v>
      </c>
      <c r="G207" s="201">
        <f t="shared" si="55"/>
        <v>0.66878489138324604</v>
      </c>
      <c r="H207" s="208" t="s">
        <v>419</v>
      </c>
      <c r="I207" s="136">
        <v>100</v>
      </c>
      <c r="J207" s="136">
        <v>100</v>
      </c>
      <c r="K207" s="136">
        <v>100</v>
      </c>
      <c r="L207" s="136">
        <v>100</v>
      </c>
      <c r="M207" s="196">
        <v>100</v>
      </c>
      <c r="N207" s="136">
        <v>100</v>
      </c>
      <c r="O207" s="52"/>
    </row>
    <row r="208" spans="1:15" ht="24" customHeight="1" x14ac:dyDescent="0.25">
      <c r="A208" s="233" t="s">
        <v>168</v>
      </c>
      <c r="B208" s="264" t="s">
        <v>169</v>
      </c>
      <c r="C208" s="88" t="s">
        <v>37</v>
      </c>
      <c r="D208" s="177">
        <f>D207</f>
        <v>630008.69999999995</v>
      </c>
      <c r="E208" s="209">
        <f t="shared" ref="E208:F210" si="59">E207</f>
        <v>630008.69999999995</v>
      </c>
      <c r="F208" s="209">
        <f t="shared" si="59"/>
        <v>421340.3</v>
      </c>
      <c r="G208" s="201">
        <f t="shared" si="55"/>
        <v>0.66878489138324604</v>
      </c>
      <c r="H208" s="208"/>
      <c r="I208" s="136"/>
      <c r="J208" s="137"/>
      <c r="K208" s="136"/>
      <c r="L208" s="136"/>
      <c r="M208" s="196"/>
      <c r="N208" s="136"/>
      <c r="O208" s="50"/>
    </row>
    <row r="209" spans="1:15" ht="85.5" x14ac:dyDescent="0.25">
      <c r="A209" s="233" t="s">
        <v>170</v>
      </c>
      <c r="B209" s="264" t="s">
        <v>217</v>
      </c>
      <c r="C209" s="89" t="s">
        <v>44</v>
      </c>
      <c r="D209" s="177">
        <v>8117.3</v>
      </c>
      <c r="E209" s="209">
        <v>8117.3</v>
      </c>
      <c r="F209" s="209">
        <v>724.7</v>
      </c>
      <c r="G209" s="201">
        <f t="shared" si="55"/>
        <v>8.9278454658568734E-2</v>
      </c>
      <c r="H209" s="208" t="s">
        <v>420</v>
      </c>
      <c r="I209" s="136">
        <v>100</v>
      </c>
      <c r="J209" s="136">
        <v>100</v>
      </c>
      <c r="K209" s="136">
        <v>100</v>
      </c>
      <c r="L209" s="136">
        <v>100</v>
      </c>
      <c r="M209" s="196">
        <v>100</v>
      </c>
      <c r="N209" s="136">
        <v>100</v>
      </c>
      <c r="O209" s="52"/>
    </row>
    <row r="210" spans="1:15" ht="27.75" customHeight="1" x14ac:dyDescent="0.25">
      <c r="A210" s="233" t="s">
        <v>170</v>
      </c>
      <c r="B210" s="264" t="s">
        <v>171</v>
      </c>
      <c r="C210" s="88" t="s">
        <v>37</v>
      </c>
      <c r="D210" s="177">
        <f>D209</f>
        <v>8117.3</v>
      </c>
      <c r="E210" s="209">
        <f t="shared" si="59"/>
        <v>8117.3</v>
      </c>
      <c r="F210" s="209">
        <f t="shared" ref="F210" si="60">F209</f>
        <v>724.7</v>
      </c>
      <c r="G210" s="201">
        <f t="shared" si="55"/>
        <v>8.9278454658568734E-2</v>
      </c>
      <c r="H210" s="208"/>
      <c r="I210" s="136"/>
      <c r="J210" s="137"/>
      <c r="K210" s="136"/>
      <c r="L210" s="136"/>
      <c r="M210" s="196"/>
      <c r="N210" s="136"/>
      <c r="O210" s="54"/>
    </row>
    <row r="211" spans="1:15" ht="45" customHeight="1" x14ac:dyDescent="0.25">
      <c r="A211" s="233" t="s">
        <v>172</v>
      </c>
      <c r="B211" s="264" t="s">
        <v>218</v>
      </c>
      <c r="C211" s="89" t="s">
        <v>44</v>
      </c>
      <c r="D211" s="177">
        <v>76879.399999999994</v>
      </c>
      <c r="E211" s="209">
        <v>76879.399999999994</v>
      </c>
      <c r="F211" s="209">
        <v>57664.2</v>
      </c>
      <c r="G211" s="201">
        <f t="shared" si="55"/>
        <v>0.75006048434300998</v>
      </c>
      <c r="H211" s="208" t="s">
        <v>421</v>
      </c>
      <c r="I211" s="136">
        <v>98.8</v>
      </c>
      <c r="J211" s="136">
        <v>98.8</v>
      </c>
      <c r="K211" s="136">
        <v>98.8</v>
      </c>
      <c r="L211" s="136">
        <v>98.8</v>
      </c>
      <c r="M211" s="196">
        <v>100</v>
      </c>
      <c r="N211" s="136">
        <v>98.8</v>
      </c>
      <c r="O211" s="52"/>
    </row>
    <row r="212" spans="1:15" ht="18" customHeight="1" x14ac:dyDescent="0.25">
      <c r="A212" s="233" t="s">
        <v>172</v>
      </c>
      <c r="B212" s="264" t="s">
        <v>173</v>
      </c>
      <c r="C212" s="88" t="s">
        <v>37</v>
      </c>
      <c r="D212" s="177">
        <f>D211</f>
        <v>76879.399999999994</v>
      </c>
      <c r="E212" s="200">
        <f t="shared" ref="E212:F212" si="61">E211</f>
        <v>76879.399999999994</v>
      </c>
      <c r="F212" s="200">
        <f t="shared" si="61"/>
        <v>57664.2</v>
      </c>
      <c r="G212" s="201">
        <f t="shared" si="55"/>
        <v>0.75006048434300998</v>
      </c>
      <c r="H212" s="121"/>
      <c r="I212" s="136"/>
      <c r="J212" s="137"/>
      <c r="K212" s="136"/>
      <c r="L212" s="136"/>
      <c r="M212" s="45"/>
      <c r="N212" s="136"/>
      <c r="O212" s="50"/>
    </row>
    <row r="213" spans="1:15" s="7" customFormat="1" ht="27.6" customHeight="1" x14ac:dyDescent="0.25">
      <c r="A213" s="14" t="s">
        <v>174</v>
      </c>
      <c r="B213" s="296" t="s">
        <v>175</v>
      </c>
      <c r="C213" s="296"/>
      <c r="D213" s="296"/>
      <c r="E213" s="296"/>
      <c r="F213" s="296"/>
      <c r="G213" s="296"/>
      <c r="H213" s="296"/>
      <c r="I213" s="296"/>
      <c r="J213" s="296"/>
      <c r="K213" s="296"/>
      <c r="L213" s="296"/>
      <c r="M213" s="296"/>
      <c r="N213" s="296"/>
      <c r="O213" s="145"/>
    </row>
    <row r="214" spans="1:15" ht="100.5" customHeight="1" x14ac:dyDescent="0.25">
      <c r="A214" s="233" t="s">
        <v>176</v>
      </c>
      <c r="B214" s="337" t="s">
        <v>277</v>
      </c>
      <c r="C214" s="89" t="s">
        <v>44</v>
      </c>
      <c r="D214" s="132">
        <v>3705</v>
      </c>
      <c r="E214" s="132">
        <f>D214</f>
        <v>3705</v>
      </c>
      <c r="F214" s="132">
        <v>1510</v>
      </c>
      <c r="G214" s="129">
        <f>F214/E214</f>
        <v>0.40755735492577599</v>
      </c>
      <c r="H214" s="208" t="s">
        <v>422</v>
      </c>
      <c r="I214" s="136">
        <v>100</v>
      </c>
      <c r="J214" s="136">
        <v>100</v>
      </c>
      <c r="K214" s="136">
        <v>100</v>
      </c>
      <c r="L214" s="137" t="s">
        <v>230</v>
      </c>
      <c r="M214" s="216" t="s">
        <v>230</v>
      </c>
      <c r="N214" s="136">
        <v>100</v>
      </c>
      <c r="O214" s="184" t="s">
        <v>374</v>
      </c>
    </row>
    <row r="215" spans="1:15" ht="26.25" customHeight="1" x14ac:dyDescent="0.25">
      <c r="A215" s="233" t="s">
        <v>176</v>
      </c>
      <c r="B215" s="337" t="s">
        <v>177</v>
      </c>
      <c r="C215" s="88" t="s">
        <v>37</v>
      </c>
      <c r="D215" s="132">
        <f>D214</f>
        <v>3705</v>
      </c>
      <c r="E215" s="132">
        <f t="shared" ref="E215:F215" si="62">E214</f>
        <v>3705</v>
      </c>
      <c r="F215" s="132">
        <f t="shared" si="62"/>
        <v>1510</v>
      </c>
      <c r="G215" s="129">
        <f>F215/E215</f>
        <v>0.40755735492577599</v>
      </c>
      <c r="H215" s="208"/>
      <c r="I215" s="136"/>
      <c r="J215" s="137"/>
      <c r="K215" s="136"/>
      <c r="L215" s="136"/>
      <c r="M215" s="196"/>
      <c r="N215" s="136"/>
      <c r="O215" s="54"/>
    </row>
    <row r="216" spans="1:15" ht="51.75" customHeight="1" x14ac:dyDescent="0.25">
      <c r="A216" s="173" t="s">
        <v>178</v>
      </c>
      <c r="B216" s="174" t="s">
        <v>180</v>
      </c>
      <c r="C216" s="181" t="s">
        <v>37</v>
      </c>
      <c r="D216" s="175"/>
      <c r="E216" s="175"/>
      <c r="F216" s="175"/>
      <c r="G216" s="179"/>
      <c r="H216" s="219" t="s">
        <v>423</v>
      </c>
      <c r="I216" s="211" t="s">
        <v>230</v>
      </c>
      <c r="J216" s="211" t="s">
        <v>230</v>
      </c>
      <c r="K216" s="211">
        <v>70</v>
      </c>
      <c r="L216" s="211">
        <v>70</v>
      </c>
      <c r="M216" s="212">
        <v>100</v>
      </c>
      <c r="N216" s="211">
        <v>70</v>
      </c>
      <c r="O216" s="184"/>
    </row>
    <row r="217" spans="1:15" ht="63.75" customHeight="1" x14ac:dyDescent="0.25">
      <c r="A217" s="375" t="s">
        <v>179</v>
      </c>
      <c r="B217" s="257" t="s">
        <v>329</v>
      </c>
      <c r="C217" s="301" t="s">
        <v>37</v>
      </c>
      <c r="D217" s="317"/>
      <c r="E217" s="317"/>
      <c r="F217" s="317"/>
      <c r="G217" s="319"/>
      <c r="H217" s="247" t="s">
        <v>424</v>
      </c>
      <c r="I217" s="238" t="s">
        <v>230</v>
      </c>
      <c r="J217" s="238" t="s">
        <v>230</v>
      </c>
      <c r="K217" s="238">
        <v>45</v>
      </c>
      <c r="L217" s="238">
        <v>46</v>
      </c>
      <c r="M217" s="236">
        <v>102.2</v>
      </c>
      <c r="N217" s="238">
        <v>45</v>
      </c>
      <c r="O217" s="341"/>
    </row>
    <row r="218" spans="1:15" ht="12" customHeight="1" x14ac:dyDescent="0.25">
      <c r="A218" s="376"/>
      <c r="B218" s="258"/>
      <c r="C218" s="302"/>
      <c r="D218" s="356"/>
      <c r="E218" s="356"/>
      <c r="F218" s="356"/>
      <c r="G218" s="373"/>
      <c r="H218" s="344"/>
      <c r="I218" s="268"/>
      <c r="J218" s="268"/>
      <c r="K218" s="268"/>
      <c r="L218" s="268"/>
      <c r="M218" s="243"/>
      <c r="N218" s="268"/>
      <c r="O218" s="342"/>
    </row>
    <row r="219" spans="1:15" ht="15.75" hidden="1" customHeight="1" x14ac:dyDescent="0.25">
      <c r="A219" s="376"/>
      <c r="B219" s="258"/>
      <c r="C219" s="302"/>
      <c r="D219" s="356"/>
      <c r="E219" s="356"/>
      <c r="F219" s="356"/>
      <c r="G219" s="373"/>
      <c r="H219" s="344"/>
      <c r="I219" s="268"/>
      <c r="J219" s="268"/>
      <c r="K219" s="268"/>
      <c r="L219" s="268"/>
      <c r="M219" s="243"/>
      <c r="N219" s="268"/>
      <c r="O219" s="342"/>
    </row>
    <row r="220" spans="1:15" ht="24.75" hidden="1" customHeight="1" x14ac:dyDescent="0.25">
      <c r="A220" s="376"/>
      <c r="B220" s="258"/>
      <c r="C220" s="302"/>
      <c r="D220" s="356"/>
      <c r="E220" s="356"/>
      <c r="F220" s="356"/>
      <c r="G220" s="373"/>
      <c r="H220" s="344"/>
      <c r="I220" s="268"/>
      <c r="J220" s="268"/>
      <c r="K220" s="268"/>
      <c r="L220" s="268"/>
      <c r="M220" s="243"/>
      <c r="N220" s="268"/>
      <c r="O220" s="342"/>
    </row>
    <row r="221" spans="1:15" ht="16.5" hidden="1" customHeight="1" x14ac:dyDescent="0.25">
      <c r="A221" s="376"/>
      <c r="B221" s="258"/>
      <c r="C221" s="302"/>
      <c r="D221" s="356"/>
      <c r="E221" s="356"/>
      <c r="F221" s="356"/>
      <c r="G221" s="373"/>
      <c r="H221" s="344"/>
      <c r="I221" s="268"/>
      <c r="J221" s="268"/>
      <c r="K221" s="268"/>
      <c r="L221" s="268"/>
      <c r="M221" s="243"/>
      <c r="N221" s="268"/>
      <c r="O221" s="342"/>
    </row>
    <row r="222" spans="1:15" ht="36.75" hidden="1" customHeight="1" x14ac:dyDescent="0.25">
      <c r="A222" s="376"/>
      <c r="B222" s="258"/>
      <c r="C222" s="302"/>
      <c r="D222" s="356"/>
      <c r="E222" s="356"/>
      <c r="F222" s="356"/>
      <c r="G222" s="373"/>
      <c r="H222" s="344"/>
      <c r="I222" s="268"/>
      <c r="J222" s="268"/>
      <c r="K222" s="268"/>
      <c r="L222" s="268"/>
      <c r="M222" s="243"/>
      <c r="N222" s="268"/>
      <c r="O222" s="342"/>
    </row>
    <row r="223" spans="1:15" ht="7.5" hidden="1" customHeight="1" x14ac:dyDescent="0.25">
      <c r="A223" s="376"/>
      <c r="B223" s="258"/>
      <c r="C223" s="302"/>
      <c r="D223" s="356"/>
      <c r="E223" s="356"/>
      <c r="F223" s="356"/>
      <c r="G223" s="373"/>
      <c r="H223" s="344"/>
      <c r="I223" s="268"/>
      <c r="J223" s="268"/>
      <c r="K223" s="268"/>
      <c r="L223" s="268"/>
      <c r="M223" s="243"/>
      <c r="N223" s="268"/>
      <c r="O223" s="342"/>
    </row>
    <row r="224" spans="1:15" ht="55.5" hidden="1" customHeight="1" x14ac:dyDescent="0.25">
      <c r="A224" s="376"/>
      <c r="B224" s="258"/>
      <c r="C224" s="302"/>
      <c r="D224" s="356"/>
      <c r="E224" s="356"/>
      <c r="F224" s="356"/>
      <c r="G224" s="373"/>
      <c r="H224" s="344"/>
      <c r="I224" s="268"/>
      <c r="J224" s="268"/>
      <c r="K224" s="268"/>
      <c r="L224" s="268"/>
      <c r="M224" s="243"/>
      <c r="N224" s="268"/>
      <c r="O224" s="342"/>
    </row>
    <row r="225" spans="1:15" ht="38.25" hidden="1" customHeight="1" x14ac:dyDescent="0.25">
      <c r="A225" s="376"/>
      <c r="B225" s="258"/>
      <c r="C225" s="302"/>
      <c r="D225" s="356"/>
      <c r="E225" s="356"/>
      <c r="F225" s="356"/>
      <c r="G225" s="373"/>
      <c r="H225" s="344"/>
      <c r="I225" s="268"/>
      <c r="J225" s="268"/>
      <c r="K225" s="268"/>
      <c r="L225" s="268"/>
      <c r="M225" s="243"/>
      <c r="N225" s="268"/>
      <c r="O225" s="342"/>
    </row>
    <row r="226" spans="1:15" ht="51" hidden="1" customHeight="1" x14ac:dyDescent="0.25">
      <c r="A226" s="377"/>
      <c r="B226" s="259"/>
      <c r="C226" s="303"/>
      <c r="D226" s="318"/>
      <c r="E226" s="318"/>
      <c r="F226" s="318"/>
      <c r="G226" s="320"/>
      <c r="H226" s="330"/>
      <c r="I226" s="239"/>
      <c r="J226" s="239"/>
      <c r="K226" s="239"/>
      <c r="L226" s="239"/>
      <c r="M226" s="237"/>
      <c r="N226" s="239"/>
      <c r="O226" s="343"/>
    </row>
    <row r="227" spans="1:15" ht="30.75" customHeight="1" x14ac:dyDescent="0.25">
      <c r="A227" s="12" t="s">
        <v>181</v>
      </c>
      <c r="B227" s="379" t="s">
        <v>182</v>
      </c>
      <c r="C227" s="379"/>
      <c r="D227" s="379"/>
      <c r="E227" s="379"/>
      <c r="F227" s="379"/>
      <c r="G227" s="379"/>
      <c r="H227" s="379"/>
      <c r="I227" s="379"/>
      <c r="J227" s="379"/>
      <c r="K227" s="379"/>
      <c r="L227" s="379"/>
      <c r="M227" s="379"/>
      <c r="N227" s="379"/>
      <c r="O227" s="151"/>
    </row>
    <row r="228" spans="1:15" ht="78.75" customHeight="1" x14ac:dyDescent="0.25">
      <c r="A228" s="12" t="s">
        <v>183</v>
      </c>
      <c r="B228" s="118" t="s">
        <v>184</v>
      </c>
      <c r="C228" s="96" t="s">
        <v>37</v>
      </c>
      <c r="D228" s="117"/>
      <c r="E228" s="117"/>
      <c r="F228" s="117"/>
      <c r="G228" s="64">
        <v>0</v>
      </c>
      <c r="H228" s="208" t="s">
        <v>425</v>
      </c>
      <c r="I228" s="136">
        <v>0.38</v>
      </c>
      <c r="J228" s="137">
        <v>0.16</v>
      </c>
      <c r="K228" s="136">
        <v>0.25</v>
      </c>
      <c r="L228" s="136" t="s">
        <v>230</v>
      </c>
      <c r="M228" s="196" t="s">
        <v>230</v>
      </c>
      <c r="N228" s="136">
        <v>0.25</v>
      </c>
      <c r="O228" s="189" t="s">
        <v>374</v>
      </c>
    </row>
    <row r="229" spans="1:15" ht="63" customHeight="1" x14ac:dyDescent="0.25">
      <c r="A229" s="12" t="s">
        <v>185</v>
      </c>
      <c r="B229" s="18" t="s">
        <v>187</v>
      </c>
      <c r="C229" s="91" t="s">
        <v>37</v>
      </c>
      <c r="D229" s="70"/>
      <c r="E229" s="70"/>
      <c r="F229" s="63"/>
      <c r="G229" s="76">
        <v>0</v>
      </c>
      <c r="H229" s="208" t="s">
        <v>426</v>
      </c>
      <c r="I229" s="196">
        <v>81.099999999999994</v>
      </c>
      <c r="J229" s="137">
        <v>82.6</v>
      </c>
      <c r="K229" s="196">
        <v>82</v>
      </c>
      <c r="L229" s="196" t="s">
        <v>230</v>
      </c>
      <c r="M229" s="196" t="s">
        <v>230</v>
      </c>
      <c r="N229" s="196">
        <v>82</v>
      </c>
      <c r="O229" s="189" t="s">
        <v>374</v>
      </c>
    </row>
    <row r="230" spans="1:15" s="6" customFormat="1" ht="60.75" customHeight="1" x14ac:dyDescent="0.25">
      <c r="A230" s="262" t="s">
        <v>186</v>
      </c>
      <c r="B230" s="264" t="s">
        <v>278</v>
      </c>
      <c r="C230" s="43" t="s">
        <v>44</v>
      </c>
      <c r="D230" s="132">
        <v>2000</v>
      </c>
      <c r="E230" s="209">
        <v>2000</v>
      </c>
      <c r="F230" s="209">
        <v>1800</v>
      </c>
      <c r="G230" s="201">
        <f>F230/E230</f>
        <v>0.9</v>
      </c>
      <c r="H230" s="208" t="s">
        <v>427</v>
      </c>
      <c r="I230" s="136" t="s">
        <v>230</v>
      </c>
      <c r="J230" s="136" t="s">
        <v>230</v>
      </c>
      <c r="K230" s="136">
        <v>100</v>
      </c>
      <c r="L230" s="136">
        <v>100</v>
      </c>
      <c r="M230" s="196">
        <v>100</v>
      </c>
      <c r="N230" s="136">
        <v>100</v>
      </c>
      <c r="O230" s="54"/>
    </row>
    <row r="231" spans="1:15" s="6" customFormat="1" ht="25.5" customHeight="1" x14ac:dyDescent="0.25">
      <c r="A231" s="263"/>
      <c r="B231" s="264"/>
      <c r="C231" s="43" t="s">
        <v>37</v>
      </c>
      <c r="D231" s="132">
        <f>D230</f>
        <v>2000</v>
      </c>
      <c r="E231" s="200">
        <f t="shared" ref="E231:F231" si="63">E230</f>
        <v>2000</v>
      </c>
      <c r="F231" s="200">
        <f t="shared" si="63"/>
        <v>1800</v>
      </c>
      <c r="G231" s="201">
        <f>F231/E231</f>
        <v>0.9</v>
      </c>
      <c r="H231" s="203"/>
      <c r="I231" s="136"/>
      <c r="J231" s="137"/>
      <c r="K231" s="136"/>
      <c r="L231" s="136"/>
      <c r="M231" s="196"/>
      <c r="N231" s="136"/>
      <c r="O231" s="54"/>
    </row>
    <row r="232" spans="1:15" ht="57" customHeight="1" x14ac:dyDescent="0.25">
      <c r="A232" s="338"/>
      <c r="B232" s="286" t="s">
        <v>251</v>
      </c>
      <c r="C232" s="93" t="s">
        <v>36</v>
      </c>
      <c r="D232" s="71">
        <f>SUM(D179,D201,D172,D174,D162)+D185</f>
        <v>7563320.0000000009</v>
      </c>
      <c r="E232" s="71">
        <f>SUM(E179,E201,E172,E174,E162)+E185</f>
        <v>8487416.6000000015</v>
      </c>
      <c r="F232" s="71">
        <f>SUM(F179,F201,F172,F174,F162)+F185</f>
        <v>5790253.2999999998</v>
      </c>
      <c r="G232" s="75">
        <f>F232/E232</f>
        <v>0.68221622348548305</v>
      </c>
      <c r="H232" s="78"/>
      <c r="I232" s="78"/>
      <c r="J232" s="78"/>
      <c r="K232" s="78"/>
      <c r="L232" s="78"/>
      <c r="M232" s="78"/>
      <c r="N232" s="78"/>
      <c r="O232" s="55"/>
    </row>
    <row r="233" spans="1:15" ht="57" customHeight="1" x14ac:dyDescent="0.25">
      <c r="A233" s="339"/>
      <c r="B233" s="286"/>
      <c r="C233" s="93" t="s">
        <v>44</v>
      </c>
      <c r="D233" s="71">
        <f>SUM(D176,D214,D211,D209,D230,D207,D205,D203,D198,D196,D191,D188,D170,D168,D166,D164)+D193+D184+D186</f>
        <v>8476569.0999999996</v>
      </c>
      <c r="E233" s="71">
        <f>SUM(E176,E214,E211,E209,E230,E207,E205,E203,E198,E196,E191,E188,E170,E168,E166,E164)+E193+E184+E186</f>
        <v>8782434.6999999993</v>
      </c>
      <c r="F233" s="71">
        <f>SUM(F176,F214,F211,F209,F230,F207,F205,F203,F198,F196,F191,F188,F170,F168,F166,F164)+F193+F184+F186</f>
        <v>5765499.5999999996</v>
      </c>
      <c r="G233" s="75">
        <f>F233/E233</f>
        <v>0.6564807820318892</v>
      </c>
      <c r="H233" s="78"/>
      <c r="I233" s="78"/>
      <c r="J233" s="78"/>
      <c r="K233" s="78"/>
      <c r="L233" s="78"/>
      <c r="M233" s="78"/>
      <c r="N233" s="78"/>
      <c r="O233" s="55"/>
    </row>
    <row r="234" spans="1:15" ht="31.5" customHeight="1" x14ac:dyDescent="0.25">
      <c r="A234" s="339"/>
      <c r="B234" s="286"/>
      <c r="C234" s="193" t="s">
        <v>37</v>
      </c>
      <c r="D234" s="382">
        <f>SUM(D232:D233)</f>
        <v>16039889.100000001</v>
      </c>
      <c r="E234" s="382">
        <f t="shared" ref="E234:F234" si="64">SUM(E232:E233)</f>
        <v>17269851.300000001</v>
      </c>
      <c r="F234" s="382">
        <f t="shared" si="64"/>
        <v>11555752.899999999</v>
      </c>
      <c r="G234" s="387">
        <f>F234/E234</f>
        <v>0.66912868554924954</v>
      </c>
      <c r="H234" s="378"/>
      <c r="I234" s="378"/>
      <c r="J234" s="378"/>
      <c r="K234" s="378"/>
      <c r="L234" s="378"/>
      <c r="M234" s="378"/>
      <c r="N234" s="378"/>
      <c r="O234" s="383"/>
    </row>
    <row r="235" spans="1:15" ht="41.25" hidden="1" customHeight="1" x14ac:dyDescent="0.25">
      <c r="A235" s="339"/>
      <c r="B235" s="286"/>
      <c r="C235" s="193"/>
      <c r="D235" s="382"/>
      <c r="E235" s="382"/>
      <c r="F235" s="382"/>
      <c r="G235" s="387"/>
      <c r="H235" s="378"/>
      <c r="I235" s="378"/>
      <c r="J235" s="378"/>
      <c r="K235" s="378"/>
      <c r="L235" s="378"/>
      <c r="M235" s="378"/>
      <c r="N235" s="378"/>
      <c r="O235" s="383"/>
    </row>
    <row r="236" spans="1:15" ht="15" hidden="1" customHeight="1" x14ac:dyDescent="0.25">
      <c r="A236" s="339"/>
      <c r="B236" s="286"/>
      <c r="C236" s="193"/>
      <c r="D236" s="382"/>
      <c r="E236" s="382"/>
      <c r="F236" s="382"/>
      <c r="G236" s="387"/>
      <c r="H236" s="378"/>
      <c r="I236" s="378"/>
      <c r="J236" s="378"/>
      <c r="K236" s="378"/>
      <c r="L236" s="378"/>
      <c r="M236" s="378"/>
      <c r="N236" s="378"/>
      <c r="O236" s="383"/>
    </row>
    <row r="237" spans="1:15" ht="24" hidden="1" customHeight="1" x14ac:dyDescent="0.25">
      <c r="A237" s="339"/>
      <c r="B237" s="286"/>
      <c r="C237" s="193"/>
      <c r="D237" s="382"/>
      <c r="E237" s="382"/>
      <c r="F237" s="382"/>
      <c r="G237" s="387"/>
      <c r="H237" s="378"/>
      <c r="I237" s="378"/>
      <c r="J237" s="378"/>
      <c r="K237" s="378"/>
      <c r="L237" s="378"/>
      <c r="M237" s="378"/>
      <c r="N237" s="378"/>
      <c r="O237" s="383"/>
    </row>
    <row r="238" spans="1:15" ht="36" hidden="1" customHeight="1" x14ac:dyDescent="0.25">
      <c r="A238" s="339"/>
      <c r="B238" s="286"/>
      <c r="C238" s="193"/>
      <c r="D238" s="382"/>
      <c r="E238" s="382"/>
      <c r="F238" s="382"/>
      <c r="G238" s="387"/>
      <c r="H238" s="378"/>
      <c r="I238" s="378"/>
      <c r="J238" s="378"/>
      <c r="K238" s="378"/>
      <c r="L238" s="378"/>
      <c r="M238" s="378"/>
      <c r="N238" s="378"/>
      <c r="O238" s="383"/>
    </row>
    <row r="239" spans="1:15" ht="23.25" hidden="1" customHeight="1" x14ac:dyDescent="0.25">
      <c r="A239" s="339"/>
      <c r="B239" s="286"/>
      <c r="C239" s="193"/>
      <c r="D239" s="382"/>
      <c r="E239" s="382"/>
      <c r="F239" s="382"/>
      <c r="G239" s="387"/>
      <c r="H239" s="378"/>
      <c r="I239" s="378"/>
      <c r="J239" s="378"/>
      <c r="K239" s="378"/>
      <c r="L239" s="378"/>
      <c r="M239" s="378"/>
      <c r="N239" s="378"/>
      <c r="O239" s="383"/>
    </row>
    <row r="240" spans="1:15" ht="101.25" hidden="1" customHeight="1" x14ac:dyDescent="0.25">
      <c r="A240" s="339"/>
      <c r="B240" s="286"/>
      <c r="C240" s="193"/>
      <c r="D240" s="382"/>
      <c r="E240" s="382"/>
      <c r="F240" s="382"/>
      <c r="G240" s="387"/>
      <c r="H240" s="378"/>
      <c r="I240" s="378"/>
      <c r="J240" s="378"/>
      <c r="K240" s="378"/>
      <c r="L240" s="378"/>
      <c r="M240" s="378"/>
      <c r="N240" s="378"/>
      <c r="O240" s="383"/>
    </row>
    <row r="241" spans="1:15" ht="101.25" hidden="1" customHeight="1" x14ac:dyDescent="0.25">
      <c r="A241" s="339"/>
      <c r="B241" s="286"/>
      <c r="C241" s="193"/>
      <c r="D241" s="382"/>
      <c r="E241" s="382"/>
      <c r="F241" s="382"/>
      <c r="G241" s="387"/>
      <c r="H241" s="378"/>
      <c r="I241" s="378"/>
      <c r="J241" s="378"/>
      <c r="K241" s="378"/>
      <c r="L241" s="378"/>
      <c r="M241" s="378"/>
      <c r="N241" s="378"/>
      <c r="O241" s="383"/>
    </row>
    <row r="242" spans="1:15" ht="63" hidden="1" customHeight="1" x14ac:dyDescent="0.25">
      <c r="A242" s="339"/>
      <c r="B242" s="286"/>
      <c r="C242" s="193"/>
      <c r="D242" s="382"/>
      <c r="E242" s="382"/>
      <c r="F242" s="382"/>
      <c r="G242" s="387"/>
      <c r="H242" s="378"/>
      <c r="I242" s="378"/>
      <c r="J242" s="378"/>
      <c r="K242" s="378"/>
      <c r="L242" s="378"/>
      <c r="M242" s="378"/>
      <c r="N242" s="378"/>
      <c r="O242" s="383"/>
    </row>
    <row r="243" spans="1:15" ht="88.5" hidden="1" customHeight="1" x14ac:dyDescent="0.25">
      <c r="A243" s="339"/>
      <c r="B243" s="286"/>
      <c r="C243" s="193"/>
      <c r="D243" s="382"/>
      <c r="E243" s="382"/>
      <c r="F243" s="382"/>
      <c r="G243" s="387"/>
      <c r="H243" s="378"/>
      <c r="I243" s="378"/>
      <c r="J243" s="378"/>
      <c r="K243" s="378"/>
      <c r="L243" s="378"/>
      <c r="M243" s="378"/>
      <c r="N243" s="378"/>
      <c r="O243" s="383"/>
    </row>
    <row r="244" spans="1:15" ht="86.25" hidden="1" customHeight="1" x14ac:dyDescent="0.25">
      <c r="A244" s="339"/>
      <c r="B244" s="286"/>
      <c r="C244" s="193"/>
      <c r="D244" s="382"/>
      <c r="E244" s="382"/>
      <c r="F244" s="382"/>
      <c r="G244" s="387"/>
      <c r="H244" s="378"/>
      <c r="I244" s="378"/>
      <c r="J244" s="378"/>
      <c r="K244" s="378"/>
      <c r="L244" s="378"/>
      <c r="M244" s="378"/>
      <c r="N244" s="378"/>
      <c r="O244" s="383"/>
    </row>
    <row r="245" spans="1:15" ht="57" hidden="1" customHeight="1" x14ac:dyDescent="0.25">
      <c r="A245" s="339"/>
      <c r="B245" s="286"/>
      <c r="C245" s="193"/>
      <c r="D245" s="382"/>
      <c r="E245" s="382"/>
      <c r="F245" s="382"/>
      <c r="G245" s="387"/>
      <c r="H245" s="378"/>
      <c r="I245" s="378"/>
      <c r="J245" s="378"/>
      <c r="K245" s="378"/>
      <c r="L245" s="378"/>
      <c r="M245" s="378"/>
      <c r="N245" s="378"/>
      <c r="O245" s="383"/>
    </row>
    <row r="246" spans="1:15" ht="96.75" hidden="1" customHeight="1" x14ac:dyDescent="0.25">
      <c r="A246" s="339"/>
      <c r="B246" s="286"/>
      <c r="C246" s="193"/>
      <c r="D246" s="382"/>
      <c r="E246" s="382"/>
      <c r="F246" s="382"/>
      <c r="G246" s="387"/>
      <c r="H246" s="378"/>
      <c r="I246" s="378"/>
      <c r="J246" s="378"/>
      <c r="K246" s="378"/>
      <c r="L246" s="378"/>
      <c r="M246" s="378"/>
      <c r="N246" s="378"/>
      <c r="O246" s="383"/>
    </row>
    <row r="247" spans="1:15" ht="60.75" hidden="1" customHeight="1" x14ac:dyDescent="0.25">
      <c r="A247" s="339"/>
      <c r="B247" s="286"/>
      <c r="C247" s="193"/>
      <c r="D247" s="382"/>
      <c r="E247" s="382"/>
      <c r="F247" s="382"/>
      <c r="G247" s="387"/>
      <c r="H247" s="378"/>
      <c r="I247" s="378"/>
      <c r="J247" s="378"/>
      <c r="K247" s="378"/>
      <c r="L247" s="378"/>
      <c r="M247" s="378"/>
      <c r="N247" s="378"/>
      <c r="O247" s="383"/>
    </row>
    <row r="248" spans="1:15" ht="59.25" hidden="1" customHeight="1" x14ac:dyDescent="0.25">
      <c r="A248" s="339"/>
      <c r="B248" s="286"/>
      <c r="C248" s="193"/>
      <c r="D248" s="382"/>
      <c r="E248" s="382"/>
      <c r="F248" s="382"/>
      <c r="G248" s="387"/>
      <c r="H248" s="378"/>
      <c r="I248" s="378"/>
      <c r="J248" s="378"/>
      <c r="K248" s="378"/>
      <c r="L248" s="378"/>
      <c r="M248" s="378"/>
      <c r="N248" s="378"/>
      <c r="O248" s="383"/>
    </row>
    <row r="249" spans="1:15" ht="94.5" hidden="1" customHeight="1" x14ac:dyDescent="0.25">
      <c r="A249" s="339"/>
      <c r="B249" s="286"/>
      <c r="C249" s="193"/>
      <c r="D249" s="382"/>
      <c r="E249" s="382"/>
      <c r="F249" s="382"/>
      <c r="G249" s="387"/>
      <c r="H249" s="378"/>
      <c r="I249" s="378"/>
      <c r="J249" s="378"/>
      <c r="K249" s="378"/>
      <c r="L249" s="378"/>
      <c r="M249" s="378"/>
      <c r="N249" s="378"/>
      <c r="O249" s="383"/>
    </row>
    <row r="250" spans="1:15" ht="76.5" hidden="1" customHeight="1" x14ac:dyDescent="0.25">
      <c r="A250" s="339"/>
      <c r="B250" s="286"/>
      <c r="C250" s="193"/>
      <c r="D250" s="382"/>
      <c r="E250" s="382"/>
      <c r="F250" s="382"/>
      <c r="G250" s="387"/>
      <c r="H250" s="378"/>
      <c r="I250" s="378"/>
      <c r="J250" s="378"/>
      <c r="K250" s="378"/>
      <c r="L250" s="378"/>
      <c r="M250" s="378"/>
      <c r="N250" s="378"/>
      <c r="O250" s="383"/>
    </row>
    <row r="251" spans="1:15" ht="40.5" hidden="1" customHeight="1" x14ac:dyDescent="0.25">
      <c r="A251" s="339"/>
      <c r="B251" s="286"/>
      <c r="C251" s="193"/>
      <c r="D251" s="382"/>
      <c r="E251" s="382"/>
      <c r="F251" s="382"/>
      <c r="G251" s="387"/>
      <c r="H251" s="378"/>
      <c r="I251" s="378"/>
      <c r="J251" s="378"/>
      <c r="K251" s="378"/>
      <c r="L251" s="378"/>
      <c r="M251" s="378"/>
      <c r="N251" s="378"/>
      <c r="O251" s="383"/>
    </row>
    <row r="252" spans="1:15" ht="45" hidden="1" customHeight="1" x14ac:dyDescent="0.25">
      <c r="A252" s="339"/>
      <c r="B252" s="286"/>
      <c r="C252" s="193"/>
      <c r="D252" s="382"/>
      <c r="E252" s="382"/>
      <c r="F252" s="382"/>
      <c r="G252" s="387"/>
      <c r="H252" s="378"/>
      <c r="I252" s="378"/>
      <c r="J252" s="378"/>
      <c r="K252" s="378"/>
      <c r="L252" s="378"/>
      <c r="M252" s="378"/>
      <c r="N252" s="378"/>
      <c r="O252" s="383"/>
    </row>
    <row r="253" spans="1:15" ht="21" hidden="1" customHeight="1" x14ac:dyDescent="0.25">
      <c r="A253" s="339"/>
      <c r="B253" s="286"/>
      <c r="C253" s="193"/>
      <c r="D253" s="382"/>
      <c r="E253" s="382"/>
      <c r="F253" s="382"/>
      <c r="G253" s="387"/>
      <c r="H253" s="378"/>
      <c r="I253" s="378"/>
      <c r="J253" s="378"/>
      <c r="K253" s="378"/>
      <c r="L253" s="378"/>
      <c r="M253" s="378"/>
      <c r="N253" s="378"/>
      <c r="O253" s="383"/>
    </row>
    <row r="254" spans="1:15" ht="39" hidden="1" customHeight="1" x14ac:dyDescent="0.25">
      <c r="A254" s="339"/>
      <c r="B254" s="286"/>
      <c r="C254" s="193"/>
      <c r="D254" s="382"/>
      <c r="E254" s="382"/>
      <c r="F254" s="382"/>
      <c r="G254" s="387"/>
      <c r="H254" s="378"/>
      <c r="I254" s="378"/>
      <c r="J254" s="378"/>
      <c r="K254" s="378"/>
      <c r="L254" s="378"/>
      <c r="M254" s="378"/>
      <c r="N254" s="378"/>
      <c r="O254" s="383"/>
    </row>
    <row r="255" spans="1:15" ht="46.5" hidden="1" customHeight="1" x14ac:dyDescent="0.25">
      <c r="A255" s="339"/>
      <c r="B255" s="286"/>
      <c r="C255" s="193"/>
      <c r="D255" s="382"/>
      <c r="E255" s="382"/>
      <c r="F255" s="382"/>
      <c r="G255" s="387"/>
      <c r="H255" s="378"/>
      <c r="I255" s="378"/>
      <c r="J255" s="378"/>
      <c r="K255" s="378"/>
      <c r="L255" s="378"/>
      <c r="M255" s="378"/>
      <c r="N255" s="378"/>
      <c r="O255" s="383"/>
    </row>
    <row r="256" spans="1:15" ht="46.5" hidden="1" customHeight="1" x14ac:dyDescent="0.25">
      <c r="A256" s="339"/>
      <c r="B256" s="286"/>
      <c r="C256" s="193"/>
      <c r="D256" s="382"/>
      <c r="E256" s="382"/>
      <c r="F256" s="382"/>
      <c r="G256" s="387"/>
      <c r="H256" s="378"/>
      <c r="I256" s="378"/>
      <c r="J256" s="378"/>
      <c r="K256" s="378"/>
      <c r="L256" s="378"/>
      <c r="M256" s="378"/>
      <c r="N256" s="378"/>
      <c r="O256" s="383"/>
    </row>
    <row r="257" spans="1:15" ht="29.25" hidden="1" customHeight="1" x14ac:dyDescent="0.25">
      <c r="A257" s="339"/>
      <c r="B257" s="286"/>
      <c r="C257" s="193"/>
      <c r="D257" s="382"/>
      <c r="E257" s="382"/>
      <c r="F257" s="382"/>
      <c r="G257" s="387"/>
      <c r="H257" s="378"/>
      <c r="I257" s="378"/>
      <c r="J257" s="378"/>
      <c r="K257" s="378"/>
      <c r="L257" s="378"/>
      <c r="M257" s="378"/>
      <c r="N257" s="378"/>
      <c r="O257" s="383"/>
    </row>
    <row r="258" spans="1:15" ht="27.75" hidden="1" customHeight="1" x14ac:dyDescent="0.25">
      <c r="A258" s="339"/>
      <c r="B258" s="286"/>
      <c r="C258" s="193"/>
      <c r="D258" s="382"/>
      <c r="E258" s="382"/>
      <c r="F258" s="382"/>
      <c r="G258" s="387"/>
      <c r="H258" s="378"/>
      <c r="I258" s="378"/>
      <c r="J258" s="378"/>
      <c r="K258" s="378"/>
      <c r="L258" s="378"/>
      <c r="M258" s="378"/>
      <c r="N258" s="378"/>
      <c r="O258" s="383"/>
    </row>
    <row r="259" spans="1:15" ht="58.5" hidden="1" customHeight="1" x14ac:dyDescent="0.25">
      <c r="A259" s="339"/>
      <c r="B259" s="286"/>
      <c r="C259" s="193"/>
      <c r="D259" s="382"/>
      <c r="E259" s="382"/>
      <c r="F259" s="382"/>
      <c r="G259" s="387"/>
      <c r="H259" s="378"/>
      <c r="I259" s="378"/>
      <c r="J259" s="378"/>
      <c r="K259" s="378"/>
      <c r="L259" s="378"/>
      <c r="M259" s="378"/>
      <c r="N259" s="378"/>
      <c r="O259" s="383"/>
    </row>
    <row r="260" spans="1:15" ht="42.75" hidden="1" customHeight="1" x14ac:dyDescent="0.25">
      <c r="A260" s="339"/>
      <c r="B260" s="286"/>
      <c r="C260" s="193"/>
      <c r="D260" s="382"/>
      <c r="E260" s="382"/>
      <c r="F260" s="382"/>
      <c r="G260" s="387"/>
      <c r="H260" s="378"/>
      <c r="I260" s="378"/>
      <c r="J260" s="378"/>
      <c r="K260" s="378"/>
      <c r="L260" s="378"/>
      <c r="M260" s="378"/>
      <c r="N260" s="378"/>
      <c r="O260" s="383"/>
    </row>
    <row r="261" spans="1:15" ht="18" hidden="1" customHeight="1" x14ac:dyDescent="0.25">
      <c r="A261" s="339"/>
      <c r="B261" s="286"/>
      <c r="C261" s="193"/>
      <c r="D261" s="382"/>
      <c r="E261" s="382"/>
      <c r="F261" s="382"/>
      <c r="G261" s="387"/>
      <c r="H261" s="378"/>
      <c r="I261" s="378"/>
      <c r="J261" s="378"/>
      <c r="K261" s="378"/>
      <c r="L261" s="378"/>
      <c r="M261" s="378"/>
      <c r="N261" s="378"/>
      <c r="O261" s="383"/>
    </row>
    <row r="262" spans="1:15" ht="18" hidden="1" customHeight="1" x14ac:dyDescent="0.25">
      <c r="A262" s="339"/>
      <c r="B262" s="286"/>
      <c r="C262" s="193"/>
      <c r="D262" s="382"/>
      <c r="E262" s="382"/>
      <c r="F262" s="382"/>
      <c r="G262" s="387"/>
      <c r="H262" s="378"/>
      <c r="I262" s="378"/>
      <c r="J262" s="378"/>
      <c r="K262" s="378"/>
      <c r="L262" s="378"/>
      <c r="M262" s="378"/>
      <c r="N262" s="378"/>
      <c r="O262" s="383"/>
    </row>
    <row r="263" spans="1:15" ht="50.25" hidden="1" customHeight="1" x14ac:dyDescent="0.25">
      <c r="A263" s="339"/>
      <c r="B263" s="286"/>
      <c r="C263" s="193"/>
      <c r="D263" s="382"/>
      <c r="E263" s="382"/>
      <c r="F263" s="382"/>
      <c r="G263" s="387"/>
      <c r="H263" s="378"/>
      <c r="I263" s="378"/>
      <c r="J263" s="378"/>
      <c r="K263" s="378"/>
      <c r="L263" s="378"/>
      <c r="M263" s="378"/>
      <c r="N263" s="378"/>
      <c r="O263" s="383"/>
    </row>
    <row r="264" spans="1:15" ht="49.5" hidden="1" customHeight="1" x14ac:dyDescent="0.25">
      <c r="A264" s="339"/>
      <c r="B264" s="286"/>
      <c r="C264" s="193"/>
      <c r="D264" s="382"/>
      <c r="E264" s="382"/>
      <c r="F264" s="382"/>
      <c r="G264" s="387"/>
      <c r="H264" s="378"/>
      <c r="I264" s="378"/>
      <c r="J264" s="378"/>
      <c r="K264" s="378"/>
      <c r="L264" s="378"/>
      <c r="M264" s="378"/>
      <c r="N264" s="378"/>
      <c r="O264" s="383"/>
    </row>
    <row r="265" spans="1:15" ht="21" hidden="1" customHeight="1" x14ac:dyDescent="0.25">
      <c r="A265" s="340"/>
      <c r="B265" s="286"/>
      <c r="C265" s="193"/>
      <c r="D265" s="382"/>
      <c r="E265" s="382"/>
      <c r="F265" s="382"/>
      <c r="G265" s="387"/>
      <c r="H265" s="378"/>
      <c r="I265" s="378"/>
      <c r="J265" s="378"/>
      <c r="K265" s="378"/>
      <c r="L265" s="378"/>
      <c r="M265" s="378"/>
      <c r="N265" s="378"/>
      <c r="O265" s="383"/>
    </row>
    <row r="266" spans="1:15" ht="46.5" customHeight="1" x14ac:dyDescent="0.25">
      <c r="A266" s="12" t="s">
        <v>282</v>
      </c>
      <c r="B266" s="232" t="s">
        <v>189</v>
      </c>
      <c r="C266" s="232"/>
      <c r="D266" s="232"/>
      <c r="E266" s="232"/>
      <c r="F266" s="232"/>
      <c r="G266" s="232"/>
      <c r="H266" s="232"/>
      <c r="I266" s="232"/>
      <c r="J266" s="232"/>
      <c r="K266" s="232"/>
      <c r="L266" s="232"/>
      <c r="M266" s="232"/>
      <c r="N266" s="232"/>
      <c r="O266" s="149"/>
    </row>
    <row r="267" spans="1:15" ht="29.25" customHeight="1" x14ac:dyDescent="0.25">
      <c r="A267" s="13" t="s">
        <v>283</v>
      </c>
      <c r="B267" s="231" t="s">
        <v>239</v>
      </c>
      <c r="C267" s="231"/>
      <c r="D267" s="231"/>
      <c r="E267" s="231"/>
      <c r="F267" s="231"/>
      <c r="G267" s="231"/>
      <c r="H267" s="231"/>
      <c r="I267" s="231"/>
      <c r="J267" s="231"/>
      <c r="K267" s="231"/>
      <c r="L267" s="231"/>
      <c r="M267" s="231"/>
      <c r="N267" s="231"/>
      <c r="O267" s="147"/>
    </row>
    <row r="268" spans="1:15" ht="42" customHeight="1" x14ac:dyDescent="0.25">
      <c r="A268" s="12" t="s">
        <v>284</v>
      </c>
      <c r="B268" s="232" t="s">
        <v>192</v>
      </c>
      <c r="C268" s="232"/>
      <c r="D268" s="232"/>
      <c r="E268" s="232"/>
      <c r="F268" s="232"/>
      <c r="G268" s="232"/>
      <c r="H268" s="232"/>
      <c r="I268" s="232"/>
      <c r="J268" s="232"/>
      <c r="K268" s="232"/>
      <c r="L268" s="232"/>
      <c r="M268" s="232"/>
      <c r="N268" s="232"/>
      <c r="O268" s="153"/>
    </row>
    <row r="269" spans="1:15" ht="27.75" customHeight="1" x14ac:dyDescent="0.25">
      <c r="A269" s="12" t="s">
        <v>285</v>
      </c>
      <c r="B269" s="233" t="s">
        <v>308</v>
      </c>
      <c r="C269" s="233"/>
      <c r="D269" s="233"/>
      <c r="E269" s="233"/>
      <c r="F269" s="233"/>
      <c r="G269" s="233"/>
      <c r="H269" s="233"/>
      <c r="I269" s="233"/>
      <c r="J269" s="233"/>
      <c r="K269" s="233"/>
      <c r="L269" s="233"/>
      <c r="M269" s="233"/>
      <c r="N269" s="233"/>
      <c r="O269" s="148"/>
    </row>
    <row r="270" spans="1:15" ht="69" customHeight="1" x14ac:dyDescent="0.25">
      <c r="A270" s="334" t="s">
        <v>286</v>
      </c>
      <c r="B270" s="234" t="s">
        <v>195</v>
      </c>
      <c r="C270" s="121"/>
      <c r="D270" s="187"/>
      <c r="E270" s="187"/>
      <c r="F270" s="187"/>
      <c r="G270" s="79"/>
      <c r="H270" s="208" t="s">
        <v>428</v>
      </c>
      <c r="I270" s="196">
        <v>37.85</v>
      </c>
      <c r="J270" s="196">
        <v>37.85</v>
      </c>
      <c r="K270" s="196">
        <v>36.71</v>
      </c>
      <c r="L270" s="213" t="s">
        <v>230</v>
      </c>
      <c r="M270" s="196" t="s">
        <v>230</v>
      </c>
      <c r="N270" s="196">
        <v>36.71</v>
      </c>
      <c r="O270" s="188" t="s">
        <v>374</v>
      </c>
    </row>
    <row r="271" spans="1:15" ht="57" customHeight="1" x14ac:dyDescent="0.25">
      <c r="A271" s="349"/>
      <c r="B271" s="234"/>
      <c r="C271" s="121"/>
      <c r="D271" s="187"/>
      <c r="E271" s="187"/>
      <c r="F271" s="187"/>
      <c r="G271" s="79"/>
      <c r="H271" s="208" t="s">
        <v>429</v>
      </c>
      <c r="I271" s="196">
        <v>2.4900000000000002</v>
      </c>
      <c r="J271" s="196">
        <v>2.4900000000000002</v>
      </c>
      <c r="K271" s="196">
        <v>2.41</v>
      </c>
      <c r="L271" s="213" t="s">
        <v>230</v>
      </c>
      <c r="M271" s="196" t="s">
        <v>230</v>
      </c>
      <c r="N271" s="196">
        <v>2.41</v>
      </c>
      <c r="O271" s="188" t="s">
        <v>374</v>
      </c>
    </row>
    <row r="272" spans="1:15" ht="67.5" customHeight="1" x14ac:dyDescent="0.25">
      <c r="A272" s="349"/>
      <c r="B272" s="234"/>
      <c r="C272" s="121"/>
      <c r="D272" s="187"/>
      <c r="E272" s="187"/>
      <c r="F272" s="187"/>
      <c r="G272" s="79"/>
      <c r="H272" s="208" t="s">
        <v>430</v>
      </c>
      <c r="I272" s="196">
        <v>1.44</v>
      </c>
      <c r="J272" s="196">
        <v>1.44</v>
      </c>
      <c r="K272" s="196">
        <v>1.39</v>
      </c>
      <c r="L272" s="213" t="s">
        <v>230</v>
      </c>
      <c r="M272" s="196" t="s">
        <v>230</v>
      </c>
      <c r="N272" s="196">
        <v>1.39</v>
      </c>
      <c r="O272" s="188" t="s">
        <v>374</v>
      </c>
    </row>
    <row r="273" spans="1:15" ht="63.75" customHeight="1" x14ac:dyDescent="0.25">
      <c r="A273" s="349"/>
      <c r="B273" s="234"/>
      <c r="C273" s="121"/>
      <c r="D273" s="187"/>
      <c r="E273" s="187"/>
      <c r="F273" s="187"/>
      <c r="G273" s="79"/>
      <c r="H273" s="208" t="s">
        <v>431</v>
      </c>
      <c r="I273" s="196">
        <v>0.18</v>
      </c>
      <c r="J273" s="196">
        <v>0.18</v>
      </c>
      <c r="K273" s="196">
        <v>0.17</v>
      </c>
      <c r="L273" s="213" t="s">
        <v>230</v>
      </c>
      <c r="M273" s="196" t="s">
        <v>230</v>
      </c>
      <c r="N273" s="196">
        <v>0.17</v>
      </c>
      <c r="O273" s="188" t="s">
        <v>374</v>
      </c>
    </row>
    <row r="274" spans="1:15" ht="63" customHeight="1" x14ac:dyDescent="0.25">
      <c r="A274" s="349"/>
      <c r="B274" s="234"/>
      <c r="C274" s="384"/>
      <c r="D274" s="299"/>
      <c r="E274" s="299"/>
      <c r="F274" s="299"/>
      <c r="G274" s="385"/>
      <c r="H274" s="384" t="s">
        <v>432</v>
      </c>
      <c r="I274" s="386">
        <v>9.73</v>
      </c>
      <c r="J274" s="386">
        <v>9.73</v>
      </c>
      <c r="K274" s="386">
        <v>9.44</v>
      </c>
      <c r="L274" s="297" t="s">
        <v>230</v>
      </c>
      <c r="M274" s="386" t="s">
        <v>230</v>
      </c>
      <c r="N274" s="386">
        <v>9.44</v>
      </c>
      <c r="O274" s="314" t="s">
        <v>374</v>
      </c>
    </row>
    <row r="275" spans="1:15" ht="21.75" hidden="1" customHeight="1" x14ac:dyDescent="0.25">
      <c r="A275" s="349"/>
      <c r="B275" s="234"/>
      <c r="C275" s="384"/>
      <c r="D275" s="299"/>
      <c r="E275" s="299"/>
      <c r="F275" s="299"/>
      <c r="G275" s="385"/>
      <c r="H275" s="384"/>
      <c r="I275" s="386"/>
      <c r="J275" s="386"/>
      <c r="K275" s="386"/>
      <c r="L275" s="297"/>
      <c r="M275" s="386"/>
      <c r="N275" s="386"/>
      <c r="O275" s="314"/>
    </row>
    <row r="276" spans="1:15" ht="47.25" hidden="1" customHeight="1" x14ac:dyDescent="0.25">
      <c r="A276" s="349"/>
      <c r="B276" s="234"/>
      <c r="C276" s="384"/>
      <c r="D276" s="299"/>
      <c r="E276" s="299"/>
      <c r="F276" s="299"/>
      <c r="G276" s="385"/>
      <c r="H276" s="384"/>
      <c r="I276" s="386"/>
      <c r="J276" s="386"/>
      <c r="K276" s="386"/>
      <c r="L276" s="297"/>
      <c r="M276" s="386"/>
      <c r="N276" s="386"/>
      <c r="O276" s="314"/>
    </row>
    <row r="277" spans="1:15" ht="32.25" hidden="1" customHeight="1" x14ac:dyDescent="0.25">
      <c r="A277" s="335"/>
      <c r="B277" s="234"/>
      <c r="C277" s="384"/>
      <c r="D277" s="299"/>
      <c r="E277" s="299"/>
      <c r="F277" s="299"/>
      <c r="G277" s="385"/>
      <c r="H277" s="384"/>
      <c r="I277" s="386"/>
      <c r="J277" s="386"/>
      <c r="K277" s="386"/>
      <c r="L277" s="297"/>
      <c r="M277" s="386"/>
      <c r="N277" s="386"/>
      <c r="O277" s="314"/>
    </row>
    <row r="278" spans="1:15" ht="27" customHeight="1" x14ac:dyDescent="0.25">
      <c r="A278" s="12" t="s">
        <v>287</v>
      </c>
      <c r="B278" s="232" t="s">
        <v>196</v>
      </c>
      <c r="C278" s="232"/>
      <c r="D278" s="232"/>
      <c r="E278" s="232"/>
      <c r="F278" s="232"/>
      <c r="G278" s="232"/>
      <c r="H278" s="232"/>
      <c r="I278" s="232"/>
      <c r="J278" s="232"/>
      <c r="K278" s="232"/>
      <c r="L278" s="232"/>
      <c r="M278" s="232"/>
      <c r="N278" s="232"/>
      <c r="O278" s="153"/>
    </row>
    <row r="279" spans="1:15" ht="134.25" customHeight="1" x14ac:dyDescent="0.25">
      <c r="A279" s="233" t="s">
        <v>312</v>
      </c>
      <c r="B279" s="234" t="s">
        <v>219</v>
      </c>
      <c r="C279" s="98" t="s">
        <v>44</v>
      </c>
      <c r="D279" s="132">
        <v>1937.2</v>
      </c>
      <c r="E279" s="132">
        <f>D279</f>
        <v>1937.2</v>
      </c>
      <c r="F279" s="132">
        <v>317.60000000000002</v>
      </c>
      <c r="G279" s="129">
        <f t="shared" ref="G279:G285" si="65">F279/E279</f>
        <v>0.16394796613669213</v>
      </c>
      <c r="H279" s="208" t="s">
        <v>433</v>
      </c>
      <c r="I279" s="216">
        <v>8</v>
      </c>
      <c r="J279" s="216">
        <v>8</v>
      </c>
      <c r="K279" s="196">
        <v>12</v>
      </c>
      <c r="L279" s="213" t="s">
        <v>230</v>
      </c>
      <c r="M279" s="196" t="s">
        <v>230</v>
      </c>
      <c r="N279" s="196">
        <v>3</v>
      </c>
      <c r="O279" s="180" t="s">
        <v>374</v>
      </c>
    </row>
    <row r="280" spans="1:15" ht="29.45" customHeight="1" x14ac:dyDescent="0.25">
      <c r="A280" s="233" t="s">
        <v>197</v>
      </c>
      <c r="B280" s="234"/>
      <c r="C280" s="99" t="s">
        <v>37</v>
      </c>
      <c r="D280" s="132">
        <f>D279</f>
        <v>1937.2</v>
      </c>
      <c r="E280" s="132">
        <f t="shared" ref="E280:F280" si="66">E279</f>
        <v>1937.2</v>
      </c>
      <c r="F280" s="132">
        <f t="shared" si="66"/>
        <v>317.60000000000002</v>
      </c>
      <c r="G280" s="129">
        <f t="shared" si="65"/>
        <v>0.16394796613669213</v>
      </c>
      <c r="H280" s="109"/>
      <c r="I280" s="45"/>
      <c r="J280" s="45"/>
      <c r="K280" s="45"/>
      <c r="L280" s="45"/>
      <c r="M280" s="45"/>
      <c r="N280" s="45"/>
      <c r="O280" s="54"/>
    </row>
    <row r="281" spans="1:15" ht="29.45" customHeight="1" x14ac:dyDescent="0.25">
      <c r="A281" s="125" t="s">
        <v>288</v>
      </c>
      <c r="B281" s="234" t="s">
        <v>313</v>
      </c>
      <c r="C281" s="234"/>
      <c r="D281" s="234"/>
      <c r="E281" s="234"/>
      <c r="F281" s="234"/>
      <c r="G281" s="234"/>
      <c r="H281" s="234"/>
      <c r="I281" s="234"/>
      <c r="J281" s="234"/>
      <c r="K281" s="234"/>
      <c r="L281" s="234"/>
      <c r="M281" s="234"/>
      <c r="N281" s="234"/>
      <c r="O281" s="154"/>
    </row>
    <row r="282" spans="1:15" ht="126" customHeight="1" x14ac:dyDescent="0.25">
      <c r="A282" s="233" t="s">
        <v>289</v>
      </c>
      <c r="B282" s="234" t="s">
        <v>225</v>
      </c>
      <c r="C282" s="98" t="s">
        <v>44</v>
      </c>
      <c r="D282" s="132">
        <v>1990</v>
      </c>
      <c r="E282" s="132">
        <f>D282</f>
        <v>1990</v>
      </c>
      <c r="F282" s="132">
        <v>620.1</v>
      </c>
      <c r="G282" s="129">
        <v>0</v>
      </c>
      <c r="H282" s="208" t="s">
        <v>434</v>
      </c>
      <c r="I282" s="196">
        <v>10</v>
      </c>
      <c r="J282" s="196">
        <v>10</v>
      </c>
      <c r="K282" s="216">
        <v>11</v>
      </c>
      <c r="L282" s="213" t="s">
        <v>230</v>
      </c>
      <c r="M282" s="196" t="s">
        <v>230</v>
      </c>
      <c r="N282" s="216">
        <v>5</v>
      </c>
      <c r="O282" s="180" t="s">
        <v>374</v>
      </c>
    </row>
    <row r="283" spans="1:15" ht="33.75" customHeight="1" x14ac:dyDescent="0.25">
      <c r="A283" s="233" t="s">
        <v>197</v>
      </c>
      <c r="B283" s="234"/>
      <c r="C283" s="99" t="s">
        <v>37</v>
      </c>
      <c r="D283" s="132">
        <f>D282</f>
        <v>1990</v>
      </c>
      <c r="E283" s="132">
        <f t="shared" ref="E283:F283" si="67">E282</f>
        <v>1990</v>
      </c>
      <c r="F283" s="132">
        <f t="shared" si="67"/>
        <v>620.1</v>
      </c>
      <c r="G283" s="129">
        <v>0</v>
      </c>
      <c r="H283" s="109"/>
      <c r="I283" s="45"/>
      <c r="J283" s="137"/>
      <c r="K283" s="45"/>
      <c r="L283" s="45"/>
      <c r="M283" s="45"/>
      <c r="N283" s="45"/>
      <c r="O283" s="50"/>
    </row>
    <row r="284" spans="1:15" ht="47.25" customHeight="1" x14ac:dyDescent="0.25">
      <c r="A284" s="285"/>
      <c r="B284" s="287" t="s">
        <v>240</v>
      </c>
      <c r="C284" s="93" t="s">
        <v>44</v>
      </c>
      <c r="D284" s="71">
        <f>D276+D279+D282</f>
        <v>3927.2</v>
      </c>
      <c r="E284" s="71">
        <f>E276+E279+E282</f>
        <v>3927.2</v>
      </c>
      <c r="F284" s="197">
        <f>F276+F279+F282</f>
        <v>937.7</v>
      </c>
      <c r="G284" s="75">
        <f t="shared" si="65"/>
        <v>0.23877062538195154</v>
      </c>
      <c r="H284" s="78"/>
      <c r="I284" s="78"/>
      <c r="J284" s="78"/>
      <c r="K284" s="78"/>
      <c r="L284" s="78"/>
      <c r="M284" s="78"/>
      <c r="N284" s="78"/>
      <c r="O284" s="55"/>
    </row>
    <row r="285" spans="1:15" ht="29.25" customHeight="1" x14ac:dyDescent="0.25">
      <c r="A285" s="285"/>
      <c r="B285" s="288"/>
      <c r="C285" s="93" t="s">
        <v>37</v>
      </c>
      <c r="D285" s="71">
        <f>SUM(D284)</f>
        <v>3927.2</v>
      </c>
      <c r="E285" s="71">
        <f>SUM(E284)</f>
        <v>3927.2</v>
      </c>
      <c r="F285" s="71">
        <f>SUM(F284)</f>
        <v>937.7</v>
      </c>
      <c r="G285" s="75">
        <f t="shared" si="65"/>
        <v>0.23877062538195154</v>
      </c>
      <c r="H285" s="78"/>
      <c r="I285" s="78"/>
      <c r="J285" s="78"/>
      <c r="K285" s="78"/>
      <c r="L285" s="78"/>
      <c r="M285" s="78"/>
      <c r="N285" s="78"/>
      <c r="O285" s="55"/>
    </row>
    <row r="286" spans="1:15" ht="31.15" customHeight="1" x14ac:dyDescent="0.25">
      <c r="A286" s="12" t="s">
        <v>188</v>
      </c>
      <c r="B286" s="233" t="s">
        <v>198</v>
      </c>
      <c r="C286" s="233"/>
      <c r="D286" s="233"/>
      <c r="E286" s="233"/>
      <c r="F286" s="233"/>
      <c r="G286" s="233"/>
      <c r="H286" s="233"/>
      <c r="I286" s="233"/>
      <c r="J286" s="233"/>
      <c r="K286" s="233"/>
      <c r="L286" s="233"/>
      <c r="M286" s="233"/>
      <c r="N286" s="233"/>
      <c r="O286" s="148"/>
    </row>
    <row r="287" spans="1:15" ht="40.9" customHeight="1" x14ac:dyDescent="0.25">
      <c r="A287" s="13" t="s">
        <v>190</v>
      </c>
      <c r="B287" s="231" t="s">
        <v>258</v>
      </c>
      <c r="C287" s="231"/>
      <c r="D287" s="231"/>
      <c r="E287" s="231"/>
      <c r="F287" s="231"/>
      <c r="G287" s="231"/>
      <c r="H287" s="231"/>
      <c r="I287" s="231"/>
      <c r="J287" s="231"/>
      <c r="K287" s="231"/>
      <c r="L287" s="231"/>
      <c r="M287" s="231"/>
      <c r="N287" s="231"/>
      <c r="O287" s="147"/>
    </row>
    <row r="288" spans="1:15" ht="23.45" customHeight="1" x14ac:dyDescent="0.25">
      <c r="A288" s="12" t="s">
        <v>191</v>
      </c>
      <c r="B288" s="233" t="s">
        <v>200</v>
      </c>
      <c r="C288" s="233"/>
      <c r="D288" s="233"/>
      <c r="E288" s="233"/>
      <c r="F288" s="233"/>
      <c r="G288" s="233"/>
      <c r="H288" s="233"/>
      <c r="I288" s="233"/>
      <c r="J288" s="233"/>
      <c r="K288" s="233"/>
      <c r="L288" s="233"/>
      <c r="M288" s="233"/>
      <c r="N288" s="233"/>
      <c r="O288" s="148"/>
    </row>
    <row r="289" spans="1:15" ht="28.15" customHeight="1" x14ac:dyDescent="0.25">
      <c r="A289" s="12" t="s">
        <v>193</v>
      </c>
      <c r="B289" s="233" t="s">
        <v>202</v>
      </c>
      <c r="C289" s="233"/>
      <c r="D289" s="233"/>
      <c r="E289" s="233"/>
      <c r="F289" s="233"/>
      <c r="G289" s="233"/>
      <c r="H289" s="233"/>
      <c r="I289" s="233"/>
      <c r="J289" s="233"/>
      <c r="K289" s="233"/>
      <c r="L289" s="233"/>
      <c r="M289" s="233"/>
      <c r="N289" s="233"/>
      <c r="O289" s="148"/>
    </row>
    <row r="290" spans="1:15" ht="132" customHeight="1" x14ac:dyDescent="0.25">
      <c r="A290" s="334" t="s">
        <v>194</v>
      </c>
      <c r="B290" s="257" t="s">
        <v>305</v>
      </c>
      <c r="C290" s="43" t="s">
        <v>44</v>
      </c>
      <c r="D290" s="132">
        <v>121300</v>
      </c>
      <c r="E290" s="209">
        <v>168793.3</v>
      </c>
      <c r="F290" s="209">
        <v>164103.79999999999</v>
      </c>
      <c r="G290" s="201">
        <f>F290/E290</f>
        <v>0.97221749915429112</v>
      </c>
      <c r="H290" s="247" t="s">
        <v>435</v>
      </c>
      <c r="I290" s="238">
        <v>0</v>
      </c>
      <c r="J290" s="309">
        <v>0</v>
      </c>
      <c r="K290" s="238">
        <v>0</v>
      </c>
      <c r="L290" s="238">
        <v>0</v>
      </c>
      <c r="M290" s="236">
        <v>100</v>
      </c>
      <c r="N290" s="238">
        <v>0</v>
      </c>
      <c r="O290" s="272"/>
    </row>
    <row r="291" spans="1:15" ht="33.75" customHeight="1" x14ac:dyDescent="0.25">
      <c r="A291" s="335"/>
      <c r="B291" s="259"/>
      <c r="C291" s="43" t="s">
        <v>37</v>
      </c>
      <c r="D291" s="132">
        <f>D290</f>
        <v>121300</v>
      </c>
      <c r="E291" s="204">
        <f>E290</f>
        <v>168793.3</v>
      </c>
      <c r="F291" s="200">
        <f>F290</f>
        <v>164103.79999999999</v>
      </c>
      <c r="G291" s="201">
        <f t="shared" ref="G291" si="68">F291/E291</f>
        <v>0.97221749915429112</v>
      </c>
      <c r="H291" s="246"/>
      <c r="I291" s="268"/>
      <c r="J291" s="354"/>
      <c r="K291" s="268"/>
      <c r="L291" s="239"/>
      <c r="M291" s="237"/>
      <c r="N291" s="268"/>
      <c r="O291" s="273"/>
    </row>
    <row r="292" spans="1:15" ht="45" x14ac:dyDescent="0.25">
      <c r="A292" s="233" t="s">
        <v>290</v>
      </c>
      <c r="B292" s="234" t="s">
        <v>221</v>
      </c>
      <c r="C292" s="89" t="s">
        <v>44</v>
      </c>
      <c r="D292" s="132"/>
      <c r="E292" s="132"/>
      <c r="F292" s="132"/>
      <c r="G292" s="129"/>
      <c r="H292" s="109"/>
      <c r="I292" s="136"/>
      <c r="J292" s="137"/>
      <c r="K292" s="136"/>
      <c r="L292" s="136"/>
      <c r="M292" s="45"/>
      <c r="N292" s="136"/>
      <c r="O292" s="54"/>
    </row>
    <row r="293" spans="1:15" ht="65.45" customHeight="1" x14ac:dyDescent="0.25">
      <c r="A293" s="233" t="s">
        <v>204</v>
      </c>
      <c r="B293" s="234" t="s">
        <v>205</v>
      </c>
      <c r="C293" s="88" t="s">
        <v>37</v>
      </c>
      <c r="D293" s="132">
        <f>D292</f>
        <v>0</v>
      </c>
      <c r="E293" s="132">
        <f t="shared" ref="E293" si="69">E292</f>
        <v>0</v>
      </c>
      <c r="F293" s="132">
        <f t="shared" ref="F293" si="70">F292</f>
        <v>0</v>
      </c>
      <c r="G293" s="198">
        <v>0</v>
      </c>
      <c r="H293" s="109"/>
      <c r="I293" s="136"/>
      <c r="J293" s="137"/>
      <c r="K293" s="136"/>
      <c r="L293" s="136"/>
      <c r="M293" s="45"/>
      <c r="N293" s="136"/>
      <c r="O293" s="54"/>
    </row>
    <row r="294" spans="1:15" ht="53.25" customHeight="1" x14ac:dyDescent="0.25">
      <c r="A294" s="285"/>
      <c r="B294" s="286" t="s">
        <v>250</v>
      </c>
      <c r="C294" s="93" t="s">
        <v>44</v>
      </c>
      <c r="D294" s="71">
        <f>D290+D292</f>
        <v>121300</v>
      </c>
      <c r="E294" s="71">
        <f>E290+E292</f>
        <v>168793.3</v>
      </c>
      <c r="F294" s="71">
        <f>F290+F292</f>
        <v>164103.79999999999</v>
      </c>
      <c r="G294" s="75">
        <f>F294/E294</f>
        <v>0.97221749915429112</v>
      </c>
      <c r="H294" s="78"/>
      <c r="I294" s="78"/>
      <c r="J294" s="78"/>
      <c r="K294" s="78"/>
      <c r="L294" s="78"/>
      <c r="M294" s="78"/>
      <c r="N294" s="78"/>
      <c r="O294" s="55"/>
    </row>
    <row r="295" spans="1:15" ht="24.75" customHeight="1" x14ac:dyDescent="0.25">
      <c r="A295" s="285"/>
      <c r="B295" s="286" t="s">
        <v>206</v>
      </c>
      <c r="C295" s="93" t="s">
        <v>37</v>
      </c>
      <c r="D295" s="71">
        <f>D294</f>
        <v>121300</v>
      </c>
      <c r="E295" s="71">
        <f>E294</f>
        <v>168793.3</v>
      </c>
      <c r="F295" s="71">
        <f>F294</f>
        <v>164103.79999999999</v>
      </c>
      <c r="G295" s="75">
        <f>F295/E295</f>
        <v>0.97221749915429112</v>
      </c>
      <c r="H295" s="78"/>
      <c r="I295" s="78"/>
      <c r="J295" s="78"/>
      <c r="K295" s="78"/>
      <c r="L295" s="78"/>
      <c r="M295" s="78"/>
      <c r="N295" s="78"/>
      <c r="O295" s="55"/>
    </row>
    <row r="296" spans="1:15" ht="47.25" customHeight="1" x14ac:dyDescent="0.25">
      <c r="A296" s="2" t="s">
        <v>291</v>
      </c>
      <c r="B296" s="235" t="s">
        <v>330</v>
      </c>
      <c r="C296" s="235"/>
      <c r="D296" s="235"/>
      <c r="E296" s="235"/>
      <c r="F296" s="235"/>
      <c r="G296" s="235"/>
      <c r="H296" s="235"/>
      <c r="I296" s="235"/>
      <c r="J296" s="235"/>
      <c r="K296" s="235"/>
      <c r="L296" s="235"/>
      <c r="M296" s="235"/>
      <c r="N296" s="235"/>
      <c r="O296" s="155"/>
    </row>
    <row r="297" spans="1:15" ht="31.5" customHeight="1" x14ac:dyDescent="0.25">
      <c r="A297" s="3" t="s">
        <v>292</v>
      </c>
      <c r="B297" s="274" t="s">
        <v>439</v>
      </c>
      <c r="C297" s="274"/>
      <c r="D297" s="274"/>
      <c r="E297" s="274"/>
      <c r="F297" s="274"/>
      <c r="G297" s="274"/>
      <c r="H297" s="274"/>
      <c r="I297" s="274"/>
      <c r="J297" s="274"/>
      <c r="K297" s="274"/>
      <c r="L297" s="274"/>
      <c r="M297" s="274"/>
      <c r="N297" s="274"/>
      <c r="O297" s="156"/>
    </row>
    <row r="298" spans="1:15" ht="27" customHeight="1" x14ac:dyDescent="0.25">
      <c r="A298" s="12" t="s">
        <v>199</v>
      </c>
      <c r="B298" s="275" t="s">
        <v>331</v>
      </c>
      <c r="C298" s="275"/>
      <c r="D298" s="275"/>
      <c r="E298" s="275"/>
      <c r="F298" s="275"/>
      <c r="G298" s="275"/>
      <c r="H298" s="275"/>
      <c r="I298" s="275"/>
      <c r="J298" s="275"/>
      <c r="K298" s="275"/>
      <c r="L298" s="275"/>
      <c r="M298" s="275"/>
      <c r="N298" s="275"/>
      <c r="O298" s="157"/>
    </row>
    <row r="299" spans="1:15" ht="27" customHeight="1" x14ac:dyDescent="0.25">
      <c r="A299" s="12" t="s">
        <v>201</v>
      </c>
      <c r="B299" s="275" t="s">
        <v>332</v>
      </c>
      <c r="C299" s="275"/>
      <c r="D299" s="275"/>
      <c r="E299" s="275"/>
      <c r="F299" s="275"/>
      <c r="G299" s="275"/>
      <c r="H299" s="275"/>
      <c r="I299" s="275"/>
      <c r="J299" s="275"/>
      <c r="K299" s="275"/>
      <c r="L299" s="275"/>
      <c r="M299" s="275"/>
      <c r="N299" s="275"/>
      <c r="O299" s="157"/>
    </row>
    <row r="300" spans="1:15" ht="120.75" customHeight="1" x14ac:dyDescent="0.25">
      <c r="A300" s="222" t="s">
        <v>203</v>
      </c>
      <c r="B300" s="228" t="s">
        <v>339</v>
      </c>
      <c r="C300" s="100"/>
      <c r="D300" s="19"/>
      <c r="E300" s="19"/>
      <c r="F300" s="20"/>
      <c r="G300" s="21"/>
      <c r="H300" s="207" t="s">
        <v>436</v>
      </c>
      <c r="I300" s="220">
        <v>71.900000000000006</v>
      </c>
      <c r="J300" s="220">
        <v>71.900000000000006</v>
      </c>
      <c r="K300" s="220">
        <v>75</v>
      </c>
      <c r="L300" s="220" t="s">
        <v>230</v>
      </c>
      <c r="M300" s="196" t="s">
        <v>230</v>
      </c>
      <c r="N300" s="220">
        <v>80</v>
      </c>
      <c r="O300" s="207" t="s">
        <v>374</v>
      </c>
    </row>
    <row r="301" spans="1:15" ht="99.75" customHeight="1" x14ac:dyDescent="0.25">
      <c r="A301" s="223"/>
      <c r="B301" s="230"/>
      <c r="C301" s="100"/>
      <c r="D301" s="19"/>
      <c r="E301" s="19"/>
      <c r="F301" s="20"/>
      <c r="G301" s="21"/>
      <c r="H301" s="207" t="s">
        <v>437</v>
      </c>
      <c r="I301" s="220">
        <v>73.8</v>
      </c>
      <c r="J301" s="220">
        <v>73.8</v>
      </c>
      <c r="K301" s="220">
        <v>79</v>
      </c>
      <c r="L301" s="220" t="s">
        <v>230</v>
      </c>
      <c r="M301" s="196" t="s">
        <v>230</v>
      </c>
      <c r="N301" s="220">
        <v>84</v>
      </c>
      <c r="O301" s="207" t="s">
        <v>374</v>
      </c>
    </row>
    <row r="302" spans="1:15" ht="57" customHeight="1" x14ac:dyDescent="0.25">
      <c r="A302" s="223"/>
      <c r="B302" s="22" t="s">
        <v>340</v>
      </c>
      <c r="C302" s="100"/>
      <c r="D302" s="19"/>
      <c r="E302" s="19"/>
      <c r="F302" s="20"/>
      <c r="G302" s="21"/>
      <c r="H302" s="207" t="s">
        <v>438</v>
      </c>
      <c r="I302" s="220">
        <v>40</v>
      </c>
      <c r="J302" s="220">
        <v>40</v>
      </c>
      <c r="K302" s="220">
        <v>30</v>
      </c>
      <c r="L302" s="220" t="s">
        <v>230</v>
      </c>
      <c r="M302" s="196" t="s">
        <v>230</v>
      </c>
      <c r="N302" s="220">
        <v>40</v>
      </c>
      <c r="O302" s="207" t="s">
        <v>374</v>
      </c>
    </row>
    <row r="303" spans="1:15" ht="57" customHeight="1" x14ac:dyDescent="0.25">
      <c r="A303" s="224"/>
      <c r="B303" s="214" t="s">
        <v>349</v>
      </c>
      <c r="C303" s="100"/>
      <c r="D303" s="19"/>
      <c r="E303" s="19"/>
      <c r="F303" s="20"/>
      <c r="G303" s="21"/>
      <c r="H303" s="207" t="s">
        <v>442</v>
      </c>
      <c r="I303" s="216" t="s">
        <v>230</v>
      </c>
      <c r="J303" s="216" t="s">
        <v>230</v>
      </c>
      <c r="K303" s="220">
        <v>40</v>
      </c>
      <c r="L303" s="220" t="s">
        <v>230</v>
      </c>
      <c r="M303" s="196" t="s">
        <v>230</v>
      </c>
      <c r="N303" s="220">
        <v>40</v>
      </c>
      <c r="O303" s="207" t="s">
        <v>374</v>
      </c>
    </row>
    <row r="304" spans="1:15" ht="27.75" customHeight="1" x14ac:dyDescent="0.25">
      <c r="A304" s="130" t="s">
        <v>314</v>
      </c>
      <c r="B304" s="235" t="s">
        <v>311</v>
      </c>
      <c r="C304" s="235"/>
      <c r="D304" s="235"/>
      <c r="E304" s="235"/>
      <c r="F304" s="235"/>
      <c r="G304" s="235"/>
      <c r="H304" s="235"/>
      <c r="I304" s="235"/>
      <c r="J304" s="235"/>
      <c r="K304" s="235"/>
      <c r="L304" s="235"/>
      <c r="M304" s="235"/>
      <c r="N304" s="235"/>
      <c r="O304" s="158"/>
    </row>
    <row r="305" spans="1:15" ht="60" customHeight="1" x14ac:dyDescent="0.25">
      <c r="A305" s="225" t="s">
        <v>344</v>
      </c>
      <c r="B305" s="228" t="s">
        <v>341</v>
      </c>
      <c r="C305" s="388"/>
      <c r="D305" s="391"/>
      <c r="E305" s="391"/>
      <c r="F305" s="394"/>
      <c r="G305" s="397"/>
      <c r="H305" s="400" t="s">
        <v>443</v>
      </c>
      <c r="I305" s="240">
        <v>30</v>
      </c>
      <c r="J305" s="309">
        <v>30.3</v>
      </c>
      <c r="K305" s="240">
        <v>40.200000000000003</v>
      </c>
      <c r="L305" s="240" t="s">
        <v>230</v>
      </c>
      <c r="M305" s="236" t="s">
        <v>230</v>
      </c>
      <c r="N305" s="240">
        <v>40.4</v>
      </c>
      <c r="O305" s="244" t="s">
        <v>375</v>
      </c>
    </row>
    <row r="306" spans="1:15" ht="12.75" hidden="1" customHeight="1" x14ac:dyDescent="0.25">
      <c r="A306" s="226"/>
      <c r="B306" s="229"/>
      <c r="C306" s="389"/>
      <c r="D306" s="392"/>
      <c r="E306" s="392"/>
      <c r="F306" s="395"/>
      <c r="G306" s="398"/>
      <c r="H306" s="401"/>
      <c r="I306" s="241"/>
      <c r="J306" s="354"/>
      <c r="K306" s="241"/>
      <c r="L306" s="241"/>
      <c r="M306" s="243"/>
      <c r="N306" s="241"/>
      <c r="O306" s="245"/>
    </row>
    <row r="307" spans="1:15" ht="114" customHeight="1" x14ac:dyDescent="0.25">
      <c r="A307" s="226"/>
      <c r="B307" s="229"/>
      <c r="C307" s="389"/>
      <c r="D307" s="392"/>
      <c r="E307" s="392"/>
      <c r="F307" s="395"/>
      <c r="G307" s="398"/>
      <c r="H307" s="401"/>
      <c r="I307" s="241"/>
      <c r="J307" s="354"/>
      <c r="K307" s="241"/>
      <c r="L307" s="241"/>
      <c r="M307" s="243"/>
      <c r="N307" s="241"/>
      <c r="O307" s="245"/>
    </row>
    <row r="308" spans="1:15" ht="72.75" customHeight="1" x14ac:dyDescent="0.25">
      <c r="A308" s="226"/>
      <c r="B308" s="229"/>
      <c r="C308" s="389"/>
      <c r="D308" s="392"/>
      <c r="E308" s="392"/>
      <c r="F308" s="395"/>
      <c r="G308" s="398"/>
      <c r="H308" s="401"/>
      <c r="I308" s="241"/>
      <c r="J308" s="354"/>
      <c r="K308" s="241"/>
      <c r="L308" s="241"/>
      <c r="M308" s="243"/>
      <c r="N308" s="241"/>
      <c r="O308" s="245"/>
    </row>
    <row r="309" spans="1:15" ht="80.25" hidden="1" customHeight="1" x14ac:dyDescent="0.25">
      <c r="A309" s="227"/>
      <c r="B309" s="230"/>
      <c r="C309" s="390"/>
      <c r="D309" s="393"/>
      <c r="E309" s="393"/>
      <c r="F309" s="396"/>
      <c r="G309" s="399"/>
      <c r="H309" s="402"/>
      <c r="I309" s="242"/>
      <c r="J309" s="310"/>
      <c r="K309" s="242"/>
      <c r="L309" s="242"/>
      <c r="M309" s="237"/>
      <c r="N309" s="242"/>
      <c r="O309" s="246"/>
    </row>
    <row r="310" spans="1:15" ht="34.5" customHeight="1" x14ac:dyDescent="0.25">
      <c r="A310" s="1" t="s">
        <v>293</v>
      </c>
      <c r="B310" s="235" t="s">
        <v>342</v>
      </c>
      <c r="C310" s="235"/>
      <c r="D310" s="235"/>
      <c r="E310" s="235"/>
      <c r="F310" s="235"/>
      <c r="G310" s="235"/>
      <c r="H310" s="235"/>
      <c r="I310" s="235"/>
      <c r="J310" s="235"/>
      <c r="K310" s="235"/>
      <c r="L310" s="235"/>
      <c r="M310" s="235"/>
      <c r="N310" s="235"/>
      <c r="O310" s="158"/>
    </row>
    <row r="311" spans="1:15" ht="53.25" customHeight="1" x14ac:dyDescent="0.25">
      <c r="A311" s="225" t="s">
        <v>315</v>
      </c>
      <c r="B311" s="248" t="s">
        <v>343</v>
      </c>
      <c r="C311" s="101" t="s">
        <v>226</v>
      </c>
      <c r="D311" s="20">
        <v>17955</v>
      </c>
      <c r="E311" s="20">
        <f>D311</f>
        <v>17955</v>
      </c>
      <c r="F311" s="20">
        <v>12543.5</v>
      </c>
      <c r="G311" s="138">
        <f>F311/E311</f>
        <v>0.69860763018657757</v>
      </c>
      <c r="H311" s="244" t="s">
        <v>444</v>
      </c>
      <c r="I311" s="240">
        <v>90</v>
      </c>
      <c r="J311" s="240">
        <v>90</v>
      </c>
      <c r="K311" s="240">
        <v>90</v>
      </c>
      <c r="L311" s="240" t="s">
        <v>230</v>
      </c>
      <c r="M311" s="236" t="s">
        <v>230</v>
      </c>
      <c r="N311" s="240">
        <v>90</v>
      </c>
      <c r="O311" s="265" t="s">
        <v>374</v>
      </c>
    </row>
    <row r="312" spans="1:15" ht="47.25" customHeight="1" x14ac:dyDescent="0.25">
      <c r="A312" s="226"/>
      <c r="B312" s="249"/>
      <c r="C312" s="102" t="s">
        <v>228</v>
      </c>
      <c r="D312" s="20">
        <v>13001.9</v>
      </c>
      <c r="E312" s="20">
        <f>D312</f>
        <v>13001.9</v>
      </c>
      <c r="F312" s="20">
        <v>9082.7999999999993</v>
      </c>
      <c r="G312" s="138">
        <f t="shared" ref="G312:G313" si="71">F312/E312</f>
        <v>0.69857482367961599</v>
      </c>
      <c r="H312" s="245"/>
      <c r="I312" s="241"/>
      <c r="J312" s="241"/>
      <c r="K312" s="241"/>
      <c r="L312" s="241"/>
      <c r="M312" s="243"/>
      <c r="N312" s="241"/>
      <c r="O312" s="266"/>
    </row>
    <row r="313" spans="1:15" ht="37.5" customHeight="1" x14ac:dyDescent="0.25">
      <c r="A313" s="227"/>
      <c r="B313" s="250"/>
      <c r="C313" s="103" t="s">
        <v>227</v>
      </c>
      <c r="D313" s="20">
        <f>D311+D312</f>
        <v>30956.9</v>
      </c>
      <c r="E313" s="20">
        <f t="shared" ref="E313:F313" si="72">E311+E312</f>
        <v>30956.9</v>
      </c>
      <c r="F313" s="20">
        <f t="shared" si="72"/>
        <v>21626.3</v>
      </c>
      <c r="G313" s="138">
        <f t="shared" si="71"/>
        <v>0.69859385145153419</v>
      </c>
      <c r="H313" s="246"/>
      <c r="I313" s="242"/>
      <c r="J313" s="242"/>
      <c r="K313" s="242"/>
      <c r="L313" s="242"/>
      <c r="M313" s="237"/>
      <c r="N313" s="242"/>
      <c r="O313" s="267"/>
    </row>
    <row r="314" spans="1:15" ht="57" customHeight="1" x14ac:dyDescent="0.25">
      <c r="A314" s="16" t="s">
        <v>453</v>
      </c>
      <c r="B314" s="248" t="s">
        <v>345</v>
      </c>
      <c r="C314" s="105" t="s">
        <v>226</v>
      </c>
      <c r="D314" s="20">
        <v>2140.5</v>
      </c>
      <c r="E314" s="20">
        <f>D314</f>
        <v>2140.5</v>
      </c>
      <c r="F314" s="20">
        <v>0</v>
      </c>
      <c r="G314" s="139">
        <f>F314/E314</f>
        <v>0</v>
      </c>
      <c r="H314" s="244" t="s">
        <v>445</v>
      </c>
      <c r="I314" s="240">
        <v>45</v>
      </c>
      <c r="J314" s="240">
        <v>45</v>
      </c>
      <c r="K314" s="240">
        <v>48</v>
      </c>
      <c r="L314" s="240" t="s">
        <v>230</v>
      </c>
      <c r="M314" s="236" t="s">
        <v>230</v>
      </c>
      <c r="N314" s="240">
        <v>50</v>
      </c>
      <c r="O314" s="265" t="s">
        <v>374</v>
      </c>
    </row>
    <row r="315" spans="1:15" ht="50.25" customHeight="1" x14ac:dyDescent="0.25">
      <c r="A315" s="24"/>
      <c r="B315" s="249"/>
      <c r="C315" s="106" t="s">
        <v>228</v>
      </c>
      <c r="D315" s="20">
        <v>1550</v>
      </c>
      <c r="E315" s="20">
        <f>D315</f>
        <v>1550</v>
      </c>
      <c r="F315" s="20">
        <v>0</v>
      </c>
      <c r="G315" s="139">
        <f>F315/E315</f>
        <v>0</v>
      </c>
      <c r="H315" s="245"/>
      <c r="I315" s="241"/>
      <c r="J315" s="241"/>
      <c r="K315" s="241"/>
      <c r="L315" s="241"/>
      <c r="M315" s="243"/>
      <c r="N315" s="241"/>
      <c r="O315" s="266"/>
    </row>
    <row r="316" spans="1:15" ht="119.25" customHeight="1" x14ac:dyDescent="0.25">
      <c r="A316" s="23"/>
      <c r="B316" s="250"/>
      <c r="C316" s="103" t="s">
        <v>227</v>
      </c>
      <c r="D316" s="20">
        <f>D315+D314</f>
        <v>3690.5</v>
      </c>
      <c r="E316" s="20">
        <f>E315+E314</f>
        <v>3690.5</v>
      </c>
      <c r="F316" s="20">
        <f>F315+F314</f>
        <v>0</v>
      </c>
      <c r="G316" s="139">
        <f t="shared" ref="G316" si="73">F316/E316</f>
        <v>0</v>
      </c>
      <c r="H316" s="246"/>
      <c r="I316" s="242"/>
      <c r="J316" s="242"/>
      <c r="K316" s="242"/>
      <c r="L316" s="242"/>
      <c r="M316" s="237"/>
      <c r="N316" s="242"/>
      <c r="O316" s="267"/>
    </row>
    <row r="317" spans="1:15" ht="36" customHeight="1" x14ac:dyDescent="0.25">
      <c r="A317" s="127" t="s">
        <v>294</v>
      </c>
      <c r="B317" s="235" t="s">
        <v>346</v>
      </c>
      <c r="C317" s="235"/>
      <c r="D317" s="235"/>
      <c r="E317" s="235"/>
      <c r="F317" s="235"/>
      <c r="G317" s="235"/>
      <c r="H317" s="235"/>
      <c r="I317" s="235"/>
      <c r="J317" s="235"/>
      <c r="K317" s="235"/>
      <c r="L317" s="235"/>
      <c r="M317" s="235"/>
      <c r="N317" s="235"/>
      <c r="O317" s="158"/>
    </row>
    <row r="318" spans="1:15" ht="45.75" customHeight="1" x14ac:dyDescent="0.25">
      <c r="A318" s="225" t="s">
        <v>316</v>
      </c>
      <c r="B318" s="228" t="s">
        <v>347</v>
      </c>
      <c r="C318" s="105" t="s">
        <v>226</v>
      </c>
      <c r="D318" s="19">
        <v>2588.6999999999998</v>
      </c>
      <c r="E318" s="20">
        <f>D318</f>
        <v>2588.6999999999998</v>
      </c>
      <c r="F318" s="20">
        <v>0</v>
      </c>
      <c r="G318" s="139">
        <v>0</v>
      </c>
      <c r="H318" s="244" t="s">
        <v>446</v>
      </c>
      <c r="I318" s="254">
        <v>90</v>
      </c>
      <c r="J318" s="254">
        <v>90</v>
      </c>
      <c r="K318" s="254">
        <v>90</v>
      </c>
      <c r="L318" s="240" t="s">
        <v>230</v>
      </c>
      <c r="M318" s="236" t="s">
        <v>230</v>
      </c>
      <c r="N318" s="254">
        <v>90</v>
      </c>
      <c r="O318" s="265" t="s">
        <v>374</v>
      </c>
    </row>
    <row r="319" spans="1:15" ht="48" customHeight="1" x14ac:dyDescent="0.25">
      <c r="A319" s="226"/>
      <c r="B319" s="229"/>
      <c r="C319" s="106" t="s">
        <v>228</v>
      </c>
      <c r="D319" s="19">
        <v>1874.6</v>
      </c>
      <c r="E319" s="20">
        <f>D319</f>
        <v>1874.6</v>
      </c>
      <c r="F319" s="20">
        <v>0</v>
      </c>
      <c r="G319" s="139">
        <v>0</v>
      </c>
      <c r="H319" s="245"/>
      <c r="I319" s="255"/>
      <c r="J319" s="255"/>
      <c r="K319" s="255"/>
      <c r="L319" s="241"/>
      <c r="M319" s="243"/>
      <c r="N319" s="255"/>
      <c r="O319" s="266"/>
    </row>
    <row r="320" spans="1:15" ht="71.25" customHeight="1" x14ac:dyDescent="0.25">
      <c r="A320" s="227"/>
      <c r="B320" s="230"/>
      <c r="C320" s="103" t="s">
        <v>227</v>
      </c>
      <c r="D320" s="19">
        <f>D318+D319</f>
        <v>4463.2999999999993</v>
      </c>
      <c r="E320" s="20">
        <f t="shared" ref="E320:F320" si="74">E318+E319</f>
        <v>4463.2999999999993</v>
      </c>
      <c r="F320" s="20">
        <f t="shared" si="74"/>
        <v>0</v>
      </c>
      <c r="G320" s="139">
        <v>0</v>
      </c>
      <c r="H320" s="246"/>
      <c r="I320" s="256"/>
      <c r="J320" s="256"/>
      <c r="K320" s="256"/>
      <c r="L320" s="242"/>
      <c r="M320" s="237"/>
      <c r="N320" s="256"/>
      <c r="O320" s="267"/>
    </row>
    <row r="321" spans="1:15" ht="65.25" customHeight="1" x14ac:dyDescent="0.25">
      <c r="A321" s="126" t="s">
        <v>317</v>
      </c>
      <c r="B321" s="22" t="s">
        <v>348</v>
      </c>
      <c r="C321" s="104"/>
      <c r="D321" s="19"/>
      <c r="E321" s="19"/>
      <c r="F321" s="20"/>
      <c r="G321" s="21"/>
      <c r="H321" s="113"/>
      <c r="I321" s="34"/>
      <c r="J321" s="35"/>
      <c r="K321" s="34"/>
      <c r="L321" s="34"/>
      <c r="M321" s="166"/>
      <c r="N321" s="34"/>
      <c r="O321" s="50"/>
    </row>
    <row r="322" spans="1:15" ht="53.25" customHeight="1" x14ac:dyDescent="0.25">
      <c r="A322" s="292"/>
      <c r="B322" s="287" t="s">
        <v>241</v>
      </c>
      <c r="C322" s="27" t="s">
        <v>36</v>
      </c>
      <c r="D322" s="25">
        <f>SUM(D311,D314,D318)</f>
        <v>22684.2</v>
      </c>
      <c r="E322" s="25">
        <f>SUM(E311,E314,E318)</f>
        <v>22684.2</v>
      </c>
      <c r="F322" s="25">
        <f t="shared" ref="F322" si="75">SUM(F311,F314,F318)</f>
        <v>12543.5</v>
      </c>
      <c r="G322" s="143">
        <f>F322/E322</f>
        <v>0.5529619735322383</v>
      </c>
      <c r="H322" s="114"/>
      <c r="I322" s="78"/>
      <c r="J322" s="78"/>
      <c r="K322" s="78"/>
      <c r="L322" s="78"/>
      <c r="M322" s="78"/>
      <c r="N322" s="78"/>
      <c r="O322" s="55"/>
    </row>
    <row r="323" spans="1:15" ht="60" customHeight="1" x14ac:dyDescent="0.25">
      <c r="A323" s="293"/>
      <c r="B323" s="289"/>
      <c r="C323" s="27" t="s">
        <v>44</v>
      </c>
      <c r="D323" s="25">
        <f>SUM(D312,D315,D319)</f>
        <v>16426.5</v>
      </c>
      <c r="E323" s="25">
        <f>SUM(E312,E315,E319)</f>
        <v>16426.5</v>
      </c>
      <c r="F323" s="25">
        <f t="shared" ref="F323" si="76">SUM(F312,F315,F319)</f>
        <v>9082.7999999999993</v>
      </c>
      <c r="G323" s="143">
        <f t="shared" ref="G323:G324" si="77">F323/E323</f>
        <v>0.5529358049493196</v>
      </c>
      <c r="H323" s="114"/>
      <c r="I323" s="78"/>
      <c r="J323" s="78"/>
      <c r="K323" s="78"/>
      <c r="L323" s="78"/>
      <c r="M323" s="78"/>
      <c r="N323" s="78"/>
      <c r="O323" s="55"/>
    </row>
    <row r="324" spans="1:15" ht="26.25" customHeight="1" x14ac:dyDescent="0.25">
      <c r="A324" s="294"/>
      <c r="B324" s="290"/>
      <c r="C324" s="27" t="s">
        <v>37</v>
      </c>
      <c r="D324" s="25">
        <f>D322+D323</f>
        <v>39110.699999999997</v>
      </c>
      <c r="E324" s="25">
        <f>E322+E323</f>
        <v>39110.699999999997</v>
      </c>
      <c r="F324" s="25">
        <f t="shared" ref="F324" si="78">F322+F323</f>
        <v>21626.3</v>
      </c>
      <c r="G324" s="143">
        <f t="shared" si="77"/>
        <v>0.55295098272339793</v>
      </c>
      <c r="H324" s="114"/>
      <c r="I324" s="78"/>
      <c r="J324" s="78"/>
      <c r="K324" s="78"/>
      <c r="L324" s="78"/>
      <c r="M324" s="78"/>
      <c r="N324" s="78"/>
      <c r="O324" s="55"/>
    </row>
    <row r="325" spans="1:15" s="6" customFormat="1" ht="28.5" customHeight="1" x14ac:dyDescent="0.25">
      <c r="A325" s="28" t="s">
        <v>236</v>
      </c>
      <c r="B325" s="260" t="s">
        <v>306</v>
      </c>
      <c r="C325" s="260"/>
      <c r="D325" s="260"/>
      <c r="E325" s="260"/>
      <c r="F325" s="260"/>
      <c r="G325" s="260"/>
      <c r="H325" s="260"/>
      <c r="I325" s="260"/>
      <c r="J325" s="260"/>
      <c r="K325" s="260"/>
      <c r="L325" s="260"/>
      <c r="M325" s="260"/>
      <c r="N325" s="260"/>
      <c r="O325" s="159"/>
    </row>
    <row r="326" spans="1:15" s="6" customFormat="1" ht="26.25" customHeight="1" x14ac:dyDescent="0.25">
      <c r="A326" s="29" t="s">
        <v>237</v>
      </c>
      <c r="B326" s="261" t="s">
        <v>259</v>
      </c>
      <c r="C326" s="261"/>
      <c r="D326" s="261"/>
      <c r="E326" s="261"/>
      <c r="F326" s="261"/>
      <c r="G326" s="261"/>
      <c r="H326" s="261"/>
      <c r="I326" s="261"/>
      <c r="J326" s="261"/>
      <c r="K326" s="261"/>
      <c r="L326" s="261"/>
      <c r="M326" s="261"/>
      <c r="N326" s="261"/>
      <c r="O326" s="160"/>
    </row>
    <row r="327" spans="1:15" s="6" customFormat="1" ht="26.25" customHeight="1" x14ac:dyDescent="0.25">
      <c r="A327" s="30" t="s">
        <v>238</v>
      </c>
      <c r="B327" s="233" t="s">
        <v>260</v>
      </c>
      <c r="C327" s="233"/>
      <c r="D327" s="233"/>
      <c r="E327" s="233"/>
      <c r="F327" s="233"/>
      <c r="G327" s="233"/>
      <c r="H327" s="233"/>
      <c r="I327" s="233"/>
      <c r="J327" s="233"/>
      <c r="K327" s="233"/>
      <c r="L327" s="233"/>
      <c r="M327" s="233"/>
      <c r="N327" s="233"/>
      <c r="O327" s="148"/>
    </row>
    <row r="328" spans="1:15" s="6" customFormat="1" ht="26.25" customHeight="1" x14ac:dyDescent="0.25">
      <c r="A328" s="29" t="s">
        <v>295</v>
      </c>
      <c r="B328" s="233" t="s">
        <v>261</v>
      </c>
      <c r="C328" s="233"/>
      <c r="D328" s="233"/>
      <c r="E328" s="233"/>
      <c r="F328" s="233"/>
      <c r="G328" s="233"/>
      <c r="H328" s="233"/>
      <c r="I328" s="233"/>
      <c r="J328" s="233"/>
      <c r="K328" s="233"/>
      <c r="L328" s="233"/>
      <c r="M328" s="233"/>
      <c r="N328" s="233"/>
      <c r="O328" s="148"/>
    </row>
    <row r="329" spans="1:15" s="6" customFormat="1" ht="55.5" customHeight="1" x14ac:dyDescent="0.25">
      <c r="A329" s="29" t="s">
        <v>269</v>
      </c>
      <c r="B329" s="206" t="s">
        <v>262</v>
      </c>
      <c r="C329" s="176"/>
      <c r="D329" s="20"/>
      <c r="E329" s="20"/>
      <c r="F329" s="20"/>
      <c r="G329" s="31"/>
      <c r="H329" s="210" t="s">
        <v>447</v>
      </c>
      <c r="I329" s="221" t="s">
        <v>69</v>
      </c>
      <c r="J329" s="221" t="s">
        <v>69</v>
      </c>
      <c r="K329" s="137" t="s">
        <v>69</v>
      </c>
      <c r="L329" s="137" t="s">
        <v>230</v>
      </c>
      <c r="M329" s="196" t="s">
        <v>230</v>
      </c>
      <c r="N329" s="137" t="s">
        <v>69</v>
      </c>
      <c r="O329" s="180" t="s">
        <v>374</v>
      </c>
    </row>
    <row r="330" spans="1:15" s="6" customFormat="1" ht="26.25" customHeight="1" x14ac:dyDescent="0.25">
      <c r="A330" s="29" t="s">
        <v>296</v>
      </c>
      <c r="B330" s="262" t="s">
        <v>263</v>
      </c>
      <c r="C330" s="262"/>
      <c r="D330" s="262"/>
      <c r="E330" s="262"/>
      <c r="F330" s="262"/>
      <c r="G330" s="262"/>
      <c r="H330" s="262"/>
      <c r="I330" s="262"/>
      <c r="J330" s="262"/>
      <c r="K330" s="262"/>
      <c r="L330" s="262"/>
      <c r="M330" s="262"/>
      <c r="N330" s="262"/>
      <c r="O330" s="152"/>
    </row>
    <row r="331" spans="1:15" s="6" customFormat="1" ht="67.5" customHeight="1" x14ac:dyDescent="0.25">
      <c r="A331" s="29" t="s">
        <v>318</v>
      </c>
      <c r="B331" s="206" t="s">
        <v>264</v>
      </c>
      <c r="C331" s="176"/>
      <c r="D331" s="20"/>
      <c r="E331" s="20"/>
      <c r="F331" s="20"/>
      <c r="G331" s="31"/>
      <c r="H331" s="210" t="s">
        <v>448</v>
      </c>
      <c r="I331" s="221" t="s">
        <v>69</v>
      </c>
      <c r="J331" s="221" t="s">
        <v>69</v>
      </c>
      <c r="K331" s="137" t="s">
        <v>69</v>
      </c>
      <c r="L331" s="137" t="s">
        <v>69</v>
      </c>
      <c r="M331" s="196">
        <v>100</v>
      </c>
      <c r="N331" s="137" t="s">
        <v>69</v>
      </c>
      <c r="O331" s="180"/>
    </row>
    <row r="332" spans="1:15" s="6" customFormat="1" ht="26.25" customHeight="1" x14ac:dyDescent="0.25">
      <c r="A332" s="29" t="s">
        <v>297</v>
      </c>
      <c r="B332" s="233" t="s">
        <v>265</v>
      </c>
      <c r="C332" s="233"/>
      <c r="D332" s="233"/>
      <c r="E332" s="233"/>
      <c r="F332" s="233"/>
      <c r="G332" s="233"/>
      <c r="H332" s="233"/>
      <c r="I332" s="233"/>
      <c r="J332" s="233"/>
      <c r="K332" s="233"/>
      <c r="L332" s="233"/>
      <c r="M332" s="233"/>
      <c r="N332" s="233"/>
      <c r="O332" s="148"/>
    </row>
    <row r="333" spans="1:15" s="6" customFormat="1" ht="59.25" customHeight="1" x14ac:dyDescent="0.25">
      <c r="A333" s="269" t="s">
        <v>298</v>
      </c>
      <c r="B333" s="257" t="s">
        <v>266</v>
      </c>
      <c r="C333" s="105" t="s">
        <v>36</v>
      </c>
      <c r="D333" s="20">
        <v>155257.4</v>
      </c>
      <c r="E333" s="20">
        <v>164404.20000000001</v>
      </c>
      <c r="F333" s="20">
        <v>113037.7</v>
      </c>
      <c r="G333" s="31">
        <f t="shared" ref="G333:G345" si="79">F333/E333</f>
        <v>0.68755968521485455</v>
      </c>
      <c r="H333" s="244" t="s">
        <v>449</v>
      </c>
      <c r="I333" s="220">
        <v>100</v>
      </c>
      <c r="J333" s="220">
        <v>100</v>
      </c>
      <c r="K333" s="220">
        <v>100</v>
      </c>
      <c r="L333" s="220">
        <v>100</v>
      </c>
      <c r="M333" s="196">
        <v>100</v>
      </c>
      <c r="N333" s="220">
        <v>100</v>
      </c>
      <c r="O333" s="52"/>
    </row>
    <row r="334" spans="1:15" s="6" customFormat="1" ht="57.75" customHeight="1" x14ac:dyDescent="0.25">
      <c r="A334" s="270"/>
      <c r="B334" s="258"/>
      <c r="C334" s="106" t="s">
        <v>228</v>
      </c>
      <c r="D334" s="20">
        <v>112427.8</v>
      </c>
      <c r="E334" s="20">
        <v>119051.3</v>
      </c>
      <c r="F334" s="20">
        <v>81854.8</v>
      </c>
      <c r="G334" s="31">
        <f t="shared" si="79"/>
        <v>0.68755906067384398</v>
      </c>
      <c r="H334" s="245"/>
      <c r="I334" s="221"/>
      <c r="J334" s="221"/>
      <c r="K334" s="137"/>
      <c r="L334" s="137"/>
      <c r="M334" s="196"/>
      <c r="N334" s="137"/>
      <c r="O334" s="54"/>
    </row>
    <row r="335" spans="1:15" s="6" customFormat="1" ht="26.25" customHeight="1" x14ac:dyDescent="0.25">
      <c r="A335" s="271"/>
      <c r="B335" s="259"/>
      <c r="C335" s="103" t="s">
        <v>227</v>
      </c>
      <c r="D335" s="20">
        <f>D333+D334</f>
        <v>267685.2</v>
      </c>
      <c r="E335" s="20">
        <f t="shared" ref="E335:F335" si="80">E333+E334</f>
        <v>283455.5</v>
      </c>
      <c r="F335" s="20">
        <f t="shared" si="80"/>
        <v>194892.5</v>
      </c>
      <c r="G335" s="31">
        <f t="shared" si="79"/>
        <v>0.68755942290765215</v>
      </c>
      <c r="H335" s="246"/>
      <c r="I335" s="221"/>
      <c r="J335" s="221"/>
      <c r="K335" s="137"/>
      <c r="L335" s="137"/>
      <c r="M335" s="196"/>
      <c r="N335" s="137"/>
      <c r="O335" s="54"/>
    </row>
    <row r="336" spans="1:15" s="6" customFormat="1" ht="52.5" customHeight="1" x14ac:dyDescent="0.25">
      <c r="A336" s="269" t="s">
        <v>299</v>
      </c>
      <c r="B336" s="257" t="s">
        <v>333</v>
      </c>
      <c r="C336" s="105" t="s">
        <v>36</v>
      </c>
      <c r="D336" s="20">
        <v>9240.1</v>
      </c>
      <c r="E336" s="20">
        <v>5307</v>
      </c>
      <c r="F336" s="20">
        <v>2227.1999999999998</v>
      </c>
      <c r="G336" s="31">
        <f t="shared" si="79"/>
        <v>0.41967213114754093</v>
      </c>
      <c r="H336" s="244" t="s">
        <v>450</v>
      </c>
      <c r="I336" s="220">
        <v>100</v>
      </c>
      <c r="J336" s="220">
        <v>100</v>
      </c>
      <c r="K336" s="220">
        <v>100</v>
      </c>
      <c r="L336" s="220">
        <v>100</v>
      </c>
      <c r="M336" s="196">
        <v>100</v>
      </c>
      <c r="N336" s="220">
        <v>100</v>
      </c>
      <c r="O336" s="52"/>
    </row>
    <row r="337" spans="1:15" s="6" customFormat="1" ht="51.75" customHeight="1" x14ac:dyDescent="0.25">
      <c r="A337" s="270"/>
      <c r="B337" s="258"/>
      <c r="C337" s="106" t="s">
        <v>228</v>
      </c>
      <c r="D337" s="20">
        <v>6691.1</v>
      </c>
      <c r="E337" s="20">
        <v>3843</v>
      </c>
      <c r="F337" s="20">
        <v>1612.8</v>
      </c>
      <c r="G337" s="31">
        <f t="shared" si="79"/>
        <v>0.41967213114754098</v>
      </c>
      <c r="H337" s="245"/>
      <c r="I337" s="221"/>
      <c r="J337" s="221"/>
      <c r="K337" s="137"/>
      <c r="L337" s="137"/>
      <c r="M337" s="196"/>
      <c r="N337" s="137"/>
      <c r="O337" s="54"/>
    </row>
    <row r="338" spans="1:15" s="6" customFormat="1" ht="26.25" customHeight="1" x14ac:dyDescent="0.25">
      <c r="A338" s="271"/>
      <c r="B338" s="259"/>
      <c r="C338" s="103" t="s">
        <v>227</v>
      </c>
      <c r="D338" s="20">
        <f>D336+D337</f>
        <v>15931.2</v>
      </c>
      <c r="E338" s="20">
        <f t="shared" ref="E338:F338" si="81">E336+E337</f>
        <v>9150</v>
      </c>
      <c r="F338" s="20">
        <f t="shared" si="81"/>
        <v>3840</v>
      </c>
      <c r="G338" s="31">
        <f t="shared" si="79"/>
        <v>0.41967213114754098</v>
      </c>
      <c r="H338" s="246"/>
      <c r="I338" s="221"/>
      <c r="J338" s="221"/>
      <c r="K338" s="137"/>
      <c r="L338" s="137"/>
      <c r="M338" s="196"/>
      <c r="N338" s="137"/>
      <c r="O338" s="54"/>
    </row>
    <row r="339" spans="1:15" s="6" customFormat="1" ht="51.75" customHeight="1" x14ac:dyDescent="0.25">
      <c r="A339" s="269" t="s">
        <v>319</v>
      </c>
      <c r="B339" s="257" t="s">
        <v>334</v>
      </c>
      <c r="C339" s="105" t="s">
        <v>36</v>
      </c>
      <c r="D339" s="20">
        <v>11397</v>
      </c>
      <c r="E339" s="20">
        <v>67548.3</v>
      </c>
      <c r="F339" s="20">
        <v>41153.199999999997</v>
      </c>
      <c r="G339" s="31">
        <f t="shared" si="79"/>
        <v>0.6092410911895636</v>
      </c>
      <c r="H339" s="244" t="s">
        <v>451</v>
      </c>
      <c r="I339" s="220">
        <v>100</v>
      </c>
      <c r="J339" s="220">
        <v>100</v>
      </c>
      <c r="K339" s="220">
        <v>100</v>
      </c>
      <c r="L339" s="220">
        <v>100</v>
      </c>
      <c r="M339" s="196">
        <v>100</v>
      </c>
      <c r="N339" s="220">
        <v>100</v>
      </c>
      <c r="O339" s="52"/>
    </row>
    <row r="340" spans="1:15" s="6" customFormat="1" ht="54" customHeight="1" x14ac:dyDescent="0.25">
      <c r="A340" s="270"/>
      <c r="B340" s="258"/>
      <c r="C340" s="106" t="s">
        <v>228</v>
      </c>
      <c r="D340" s="20">
        <v>8253</v>
      </c>
      <c r="E340" s="20">
        <v>48914.3</v>
      </c>
      <c r="F340" s="20">
        <v>29800.6</v>
      </c>
      <c r="G340" s="31">
        <f t="shared" si="79"/>
        <v>0.60924106038520431</v>
      </c>
      <c r="H340" s="251"/>
      <c r="I340" s="221"/>
      <c r="J340" s="221"/>
      <c r="K340" s="137"/>
      <c r="L340" s="137"/>
      <c r="M340" s="196"/>
      <c r="N340" s="137"/>
      <c r="O340" s="54"/>
    </row>
    <row r="341" spans="1:15" s="6" customFormat="1" ht="26.25" customHeight="1" x14ac:dyDescent="0.25">
      <c r="A341" s="271"/>
      <c r="B341" s="259"/>
      <c r="C341" s="103" t="s">
        <v>227</v>
      </c>
      <c r="D341" s="20">
        <f>D339+D340</f>
        <v>19650</v>
      </c>
      <c r="E341" s="20">
        <f t="shared" ref="E341:F341" si="82">E339+E340</f>
        <v>116462.6</v>
      </c>
      <c r="F341" s="20">
        <f t="shared" si="82"/>
        <v>70953.799999999988</v>
      </c>
      <c r="G341" s="31">
        <f t="shared" si="79"/>
        <v>0.60924107825173046</v>
      </c>
      <c r="H341" s="252"/>
      <c r="I341" s="221"/>
      <c r="J341" s="221"/>
      <c r="K341" s="137"/>
      <c r="L341" s="137"/>
      <c r="M341" s="196"/>
      <c r="N341" s="137"/>
      <c r="O341" s="54"/>
    </row>
    <row r="342" spans="1:15" s="6" customFormat="1" ht="26.25" customHeight="1" x14ac:dyDescent="0.25">
      <c r="A342" s="29" t="s">
        <v>300</v>
      </c>
      <c r="B342" s="253" t="s">
        <v>267</v>
      </c>
      <c r="C342" s="253"/>
      <c r="D342" s="253"/>
      <c r="E342" s="253"/>
      <c r="F342" s="253"/>
      <c r="G342" s="253"/>
      <c r="H342" s="253"/>
      <c r="I342" s="253"/>
      <c r="J342" s="253"/>
      <c r="K342" s="253"/>
      <c r="L342" s="253"/>
      <c r="M342" s="253"/>
      <c r="N342" s="253"/>
      <c r="O342" s="161"/>
    </row>
    <row r="343" spans="1:15" s="6" customFormat="1" ht="57.75" customHeight="1" x14ac:dyDescent="0.25">
      <c r="A343" s="269" t="s">
        <v>301</v>
      </c>
      <c r="B343" s="228" t="s">
        <v>268</v>
      </c>
      <c r="C343" s="105" t="s">
        <v>36</v>
      </c>
      <c r="D343" s="20">
        <v>192728.4</v>
      </c>
      <c r="E343" s="20">
        <v>131363.4</v>
      </c>
      <c r="F343" s="20">
        <v>100840.9</v>
      </c>
      <c r="G343" s="31">
        <f t="shared" si="79"/>
        <v>0.7676483708552001</v>
      </c>
      <c r="H343" s="244" t="s">
        <v>452</v>
      </c>
      <c r="I343" s="220">
        <v>100</v>
      </c>
      <c r="J343" s="220">
        <v>100</v>
      </c>
      <c r="K343" s="220">
        <v>100</v>
      </c>
      <c r="L343" s="220">
        <v>100</v>
      </c>
      <c r="M343" s="196">
        <v>100</v>
      </c>
      <c r="N343" s="220">
        <v>100</v>
      </c>
      <c r="O343" s="52"/>
    </row>
    <row r="344" spans="1:15" s="6" customFormat="1" ht="50.25" customHeight="1" x14ac:dyDescent="0.25">
      <c r="A344" s="270"/>
      <c r="B344" s="289"/>
      <c r="C344" s="106" t="s">
        <v>228</v>
      </c>
      <c r="D344" s="20">
        <v>139561.9</v>
      </c>
      <c r="E344" s="20">
        <v>95125.2</v>
      </c>
      <c r="F344" s="20">
        <v>73022.8</v>
      </c>
      <c r="G344" s="31">
        <f t="shared" si="79"/>
        <v>0.76764937156505331</v>
      </c>
      <c r="H344" s="245"/>
      <c r="I344" s="221"/>
      <c r="J344" s="221"/>
      <c r="K344" s="137"/>
      <c r="L344" s="137"/>
      <c r="M344" s="196"/>
      <c r="N344" s="137"/>
      <c r="O344" s="54"/>
    </row>
    <row r="345" spans="1:15" s="6" customFormat="1" ht="26.25" customHeight="1" x14ac:dyDescent="0.25">
      <c r="A345" s="271"/>
      <c r="B345" s="291"/>
      <c r="C345" s="103" t="s">
        <v>227</v>
      </c>
      <c r="D345" s="20">
        <f>D343+D344</f>
        <v>332290.3</v>
      </c>
      <c r="E345" s="20">
        <f t="shared" ref="E345:F345" si="83">E343+E344</f>
        <v>226488.59999999998</v>
      </c>
      <c r="F345" s="20">
        <f t="shared" si="83"/>
        <v>173863.7</v>
      </c>
      <c r="G345" s="31">
        <f t="shared" si="79"/>
        <v>0.76764879115328555</v>
      </c>
      <c r="H345" s="246"/>
      <c r="I345" s="221"/>
      <c r="J345" s="221"/>
      <c r="K345" s="137"/>
      <c r="L345" s="137"/>
      <c r="M345" s="196"/>
      <c r="N345" s="137"/>
      <c r="O345" s="54"/>
    </row>
    <row r="346" spans="1:15" ht="53.25" customHeight="1" x14ac:dyDescent="0.25">
      <c r="A346" s="292"/>
      <c r="B346" s="287" t="s">
        <v>271</v>
      </c>
      <c r="C346" s="27" t="s">
        <v>36</v>
      </c>
      <c r="D346" s="25">
        <f>D333+D336+D339+D343</f>
        <v>368622.9</v>
      </c>
      <c r="E346" s="25">
        <f t="shared" ref="E346:F346" si="84">E333+E336+E339+E343</f>
        <v>368622.9</v>
      </c>
      <c r="F346" s="25">
        <f t="shared" si="84"/>
        <v>257258.99999999997</v>
      </c>
      <c r="G346" s="26">
        <f t="shared" ref="G346:G348" si="85">F346/E346</f>
        <v>0.69789207344416193</v>
      </c>
      <c r="H346" s="114"/>
      <c r="I346" s="114"/>
      <c r="J346" s="114"/>
      <c r="K346" s="114"/>
      <c r="L346" s="114"/>
      <c r="M346" s="114"/>
      <c r="N346" s="114"/>
      <c r="O346" s="55"/>
    </row>
    <row r="347" spans="1:15" ht="60" customHeight="1" x14ac:dyDescent="0.25">
      <c r="A347" s="293"/>
      <c r="B347" s="289"/>
      <c r="C347" s="27" t="s">
        <v>44</v>
      </c>
      <c r="D347" s="25">
        <f>D334+D337+D340+D344</f>
        <v>266933.8</v>
      </c>
      <c r="E347" s="25">
        <f t="shared" ref="E347:F347" si="86">E334+E337+E340+E344</f>
        <v>266933.8</v>
      </c>
      <c r="F347" s="25">
        <f t="shared" si="86"/>
        <v>186291</v>
      </c>
      <c r="G347" s="26">
        <f t="shared" si="85"/>
        <v>0.69789213655220883</v>
      </c>
      <c r="H347" s="114"/>
      <c r="I347" s="114"/>
      <c r="J347" s="114"/>
      <c r="K347" s="114"/>
      <c r="L347" s="114"/>
      <c r="M347" s="114"/>
      <c r="N347" s="114"/>
      <c r="O347" s="55"/>
    </row>
    <row r="348" spans="1:15" ht="26.25" customHeight="1" x14ac:dyDescent="0.25">
      <c r="A348" s="294"/>
      <c r="B348" s="290"/>
      <c r="C348" s="27" t="s">
        <v>37</v>
      </c>
      <c r="D348" s="25">
        <f>D346+D347</f>
        <v>635556.69999999995</v>
      </c>
      <c r="E348" s="25">
        <f>E346+E347</f>
        <v>635556.69999999995</v>
      </c>
      <c r="F348" s="25">
        <f>F346+F347</f>
        <v>443550</v>
      </c>
      <c r="G348" s="26">
        <f t="shared" si="85"/>
        <v>0.69789209994954038</v>
      </c>
      <c r="H348" s="114"/>
      <c r="I348" s="114"/>
      <c r="J348" s="114"/>
      <c r="K348" s="114"/>
      <c r="L348" s="114"/>
      <c r="M348" s="114"/>
      <c r="N348" s="114"/>
      <c r="O348" s="55"/>
    </row>
    <row r="349" spans="1:15" ht="65.25" customHeight="1" x14ac:dyDescent="0.25">
      <c r="A349" s="279" t="s">
        <v>249</v>
      </c>
      <c r="B349" s="280"/>
      <c r="C349" s="107" t="s">
        <v>36</v>
      </c>
      <c r="D349" s="8">
        <f>D60+D108+D156+D232+D263+D322+D346</f>
        <v>11332360.800000001</v>
      </c>
      <c r="E349" s="8">
        <f>E60+E108+E156+E232+E263+E322+E346</f>
        <v>12291870.300000001</v>
      </c>
      <c r="F349" s="8">
        <f>F60+F108+F156+F232+F263+F322+F346</f>
        <v>8185618.3999999994</v>
      </c>
      <c r="G349" s="9">
        <f>F349/E349</f>
        <v>0.66593758315201224</v>
      </c>
      <c r="H349" s="115"/>
      <c r="I349" s="115"/>
      <c r="J349" s="115"/>
      <c r="K349" s="115"/>
      <c r="L349" s="115"/>
      <c r="M349" s="115"/>
      <c r="N349" s="115"/>
      <c r="O349" s="61"/>
    </row>
    <row r="350" spans="1:15" ht="64.5" customHeight="1" x14ac:dyDescent="0.25">
      <c r="A350" s="281" t="s">
        <v>207</v>
      </c>
      <c r="B350" s="282"/>
      <c r="C350" s="107" t="s">
        <v>44</v>
      </c>
      <c r="D350" s="8">
        <f>D61+D107+D155+D233+D264+D284+D294+D323+D347</f>
        <v>22030359.299999997</v>
      </c>
      <c r="E350" s="8">
        <f>E61+E107+E155+E233+E264+E284+E294+E323+E347</f>
        <v>22186606.199999999</v>
      </c>
      <c r="F350" s="8">
        <f>F61+F107+F155+F233+F264+F284+F294+F323+F347</f>
        <v>14203290</v>
      </c>
      <c r="G350" s="9">
        <f>F350/E350</f>
        <v>0.64017407042632779</v>
      </c>
      <c r="H350" s="115"/>
      <c r="I350" s="115"/>
      <c r="J350" s="115"/>
      <c r="K350" s="115"/>
      <c r="L350" s="115"/>
      <c r="M350" s="115"/>
      <c r="N350" s="115"/>
      <c r="O350" s="61"/>
    </row>
    <row r="351" spans="1:15" ht="45.75" customHeight="1" x14ac:dyDescent="0.25">
      <c r="A351" s="283" t="s">
        <v>207</v>
      </c>
      <c r="B351" s="284"/>
      <c r="C351" s="107" t="s">
        <v>37</v>
      </c>
      <c r="D351" s="8">
        <f>SUM(D349:D350)</f>
        <v>33362720.099999998</v>
      </c>
      <c r="E351" s="8">
        <f>SUM(E349:E350)</f>
        <v>34478476.5</v>
      </c>
      <c r="F351" s="8">
        <f>SUM(F349:F350)</f>
        <v>22388908.399999999</v>
      </c>
      <c r="G351" s="9">
        <f>F351/E351</f>
        <v>0.64935898197241981</v>
      </c>
      <c r="H351" s="115"/>
      <c r="I351" s="115"/>
      <c r="J351" s="115"/>
      <c r="K351" s="115"/>
      <c r="L351" s="115"/>
      <c r="M351" s="115"/>
      <c r="N351" s="115"/>
      <c r="O351" s="61"/>
    </row>
    <row r="352" spans="1:15" x14ac:dyDescent="0.25">
      <c r="F352" s="81"/>
      <c r="G352" s="82"/>
      <c r="H352" s="116"/>
    </row>
    <row r="353" spans="6:8" x14ac:dyDescent="0.25">
      <c r="F353" s="81"/>
      <c r="G353" s="82"/>
      <c r="H353" s="116"/>
    </row>
    <row r="354" spans="6:8" ht="54" customHeight="1" x14ac:dyDescent="0.25">
      <c r="F354" s="81"/>
      <c r="G354" s="82"/>
      <c r="H354" s="116"/>
    </row>
    <row r="355" spans="6:8" ht="54" customHeight="1" x14ac:dyDescent="0.25">
      <c r="F355" s="81"/>
      <c r="G355" s="82"/>
      <c r="H355" s="116"/>
    </row>
    <row r="356" spans="6:8" ht="54" customHeight="1" x14ac:dyDescent="0.25">
      <c r="F356" s="81"/>
      <c r="G356" s="82"/>
      <c r="H356" s="116"/>
    </row>
    <row r="357" spans="6:8" ht="54" customHeight="1" x14ac:dyDescent="0.25">
      <c r="F357" s="81"/>
      <c r="G357" s="82"/>
      <c r="H357" s="116"/>
    </row>
    <row r="358" spans="6:8" x14ac:dyDescent="0.25">
      <c r="F358" s="81"/>
      <c r="G358" s="82"/>
      <c r="H358" s="116"/>
    </row>
    <row r="359" spans="6:8" x14ac:dyDescent="0.25">
      <c r="F359" s="81"/>
      <c r="G359" s="82"/>
      <c r="H359" s="116"/>
    </row>
    <row r="360" spans="6:8" x14ac:dyDescent="0.25">
      <c r="F360" s="81"/>
      <c r="G360" s="82"/>
      <c r="H360" s="116"/>
    </row>
  </sheetData>
  <autoFilter ref="A9:O351">
    <filterColumn colId="8" showButton="0"/>
    <filterColumn colId="9" showButton="0"/>
  </autoFilter>
  <mergeCells count="446">
    <mergeCell ref="I55:I58"/>
    <mergeCell ref="J55:J58"/>
    <mergeCell ref="K55:K58"/>
    <mergeCell ref="L55:L58"/>
    <mergeCell ref="M55:M58"/>
    <mergeCell ref="N55:N58"/>
    <mergeCell ref="O55:O56"/>
    <mergeCell ref="A55:A58"/>
    <mergeCell ref="B55:B58"/>
    <mergeCell ref="C56:C58"/>
    <mergeCell ref="D56:D58"/>
    <mergeCell ref="E56:E58"/>
    <mergeCell ref="F56:F58"/>
    <mergeCell ref="G56:G58"/>
    <mergeCell ref="H55:H58"/>
    <mergeCell ref="M274:M277"/>
    <mergeCell ref="N274:N277"/>
    <mergeCell ref="O274:O277"/>
    <mergeCell ref="G234:G265"/>
    <mergeCell ref="H234:H265"/>
    <mergeCell ref="C305:C309"/>
    <mergeCell ref="D305:D309"/>
    <mergeCell ref="E305:E309"/>
    <mergeCell ref="F305:F309"/>
    <mergeCell ref="G305:G309"/>
    <mergeCell ref="H305:H309"/>
    <mergeCell ref="I305:I309"/>
    <mergeCell ref="J305:J309"/>
    <mergeCell ref="K305:K309"/>
    <mergeCell ref="I290:I291"/>
    <mergeCell ref="J290:J291"/>
    <mergeCell ref="K290:K291"/>
    <mergeCell ref="B287:N287"/>
    <mergeCell ref="B288:N288"/>
    <mergeCell ref="B289:N289"/>
    <mergeCell ref="B266:N266"/>
    <mergeCell ref="I234:I265"/>
    <mergeCell ref="J234:J265"/>
    <mergeCell ref="K234:K265"/>
    <mergeCell ref="A232:A265"/>
    <mergeCell ref="B232:B265"/>
    <mergeCell ref="D234:D265"/>
    <mergeCell ref="E234:E265"/>
    <mergeCell ref="F234:F265"/>
    <mergeCell ref="L305:L309"/>
    <mergeCell ref="M305:M309"/>
    <mergeCell ref="N305:N309"/>
    <mergeCell ref="O305:O309"/>
    <mergeCell ref="A305:A309"/>
    <mergeCell ref="B305:B309"/>
    <mergeCell ref="O234:O265"/>
    <mergeCell ref="A270:A277"/>
    <mergeCell ref="B270:B277"/>
    <mergeCell ref="C274:C277"/>
    <mergeCell ref="D274:D277"/>
    <mergeCell ref="E274:E277"/>
    <mergeCell ref="F274:F277"/>
    <mergeCell ref="G274:G277"/>
    <mergeCell ref="H274:H277"/>
    <mergeCell ref="I274:I277"/>
    <mergeCell ref="J274:J277"/>
    <mergeCell ref="K274:K277"/>
    <mergeCell ref="L274:L277"/>
    <mergeCell ref="M234:M265"/>
    <mergeCell ref="N234:N265"/>
    <mergeCell ref="B227:N227"/>
    <mergeCell ref="B200:N200"/>
    <mergeCell ref="B213:N213"/>
    <mergeCell ref="B230:B231"/>
    <mergeCell ref="B205:B206"/>
    <mergeCell ref="O179:O182"/>
    <mergeCell ref="C180:C182"/>
    <mergeCell ref="D180:D182"/>
    <mergeCell ref="E180:E182"/>
    <mergeCell ref="F180:F182"/>
    <mergeCell ref="G180:G182"/>
    <mergeCell ref="J217:J226"/>
    <mergeCell ref="K217:K226"/>
    <mergeCell ref="L217:L226"/>
    <mergeCell ref="M217:M226"/>
    <mergeCell ref="N217:N226"/>
    <mergeCell ref="O217:O226"/>
    <mergeCell ref="O191:O192"/>
    <mergeCell ref="B198:B199"/>
    <mergeCell ref="B195:N195"/>
    <mergeCell ref="B193:B194"/>
    <mergeCell ref="B217:B226"/>
    <mergeCell ref="C217:C226"/>
    <mergeCell ref="D217:D226"/>
    <mergeCell ref="E217:E226"/>
    <mergeCell ref="F217:F226"/>
    <mergeCell ref="G217:G226"/>
    <mergeCell ref="H217:H226"/>
    <mergeCell ref="I217:I226"/>
    <mergeCell ref="L234:L265"/>
    <mergeCell ref="A138:A140"/>
    <mergeCell ref="B147:B148"/>
    <mergeCell ref="A150:A154"/>
    <mergeCell ref="B150:B154"/>
    <mergeCell ref="D151:D154"/>
    <mergeCell ref="E151:E154"/>
    <mergeCell ref="F151:F154"/>
    <mergeCell ref="G151:G154"/>
    <mergeCell ref="O150:O154"/>
    <mergeCell ref="A144:A145"/>
    <mergeCell ref="A114:A137"/>
    <mergeCell ref="B114:B137"/>
    <mergeCell ref="C126:C137"/>
    <mergeCell ref="D126:D137"/>
    <mergeCell ref="E126:E137"/>
    <mergeCell ref="F126:F137"/>
    <mergeCell ref="G126:G137"/>
    <mergeCell ref="H126:H137"/>
    <mergeCell ref="I126:I137"/>
    <mergeCell ref="H122:H124"/>
    <mergeCell ref="I122:I124"/>
    <mergeCell ref="O126:O137"/>
    <mergeCell ref="B149:N149"/>
    <mergeCell ref="H150:H154"/>
    <mergeCell ref="B100:N100"/>
    <mergeCell ref="K150:K154"/>
    <mergeCell ref="L150:L154"/>
    <mergeCell ref="M150:M154"/>
    <mergeCell ref="N150:N154"/>
    <mergeCell ref="O104:O106"/>
    <mergeCell ref="K122:K124"/>
    <mergeCell ref="L122:L124"/>
    <mergeCell ref="M122:M124"/>
    <mergeCell ref="N122:N124"/>
    <mergeCell ref="O122:O124"/>
    <mergeCell ref="B110:N110"/>
    <mergeCell ref="B111:N111"/>
    <mergeCell ref="B112:N112"/>
    <mergeCell ref="B113:N113"/>
    <mergeCell ref="B141:N141"/>
    <mergeCell ref="B146:N146"/>
    <mergeCell ref="B144:B145"/>
    <mergeCell ref="L104:L106"/>
    <mergeCell ref="M104:M106"/>
    <mergeCell ref="N104:N106"/>
    <mergeCell ref="J122:J124"/>
    <mergeCell ref="J126:J137"/>
    <mergeCell ref="K126:K137"/>
    <mergeCell ref="B170:B171"/>
    <mergeCell ref="C104:C106"/>
    <mergeCell ref="D104:D106"/>
    <mergeCell ref="E104:E106"/>
    <mergeCell ref="F104:F106"/>
    <mergeCell ref="G104:G106"/>
    <mergeCell ref="H104:H106"/>
    <mergeCell ref="I104:I106"/>
    <mergeCell ref="J104:J106"/>
    <mergeCell ref="K104:K106"/>
    <mergeCell ref="L126:L137"/>
    <mergeCell ref="M126:M137"/>
    <mergeCell ref="N126:N137"/>
    <mergeCell ref="A162:A163"/>
    <mergeCell ref="B176:B178"/>
    <mergeCell ref="B185:B187"/>
    <mergeCell ref="B179:B182"/>
    <mergeCell ref="I176:I178"/>
    <mergeCell ref="J176:J178"/>
    <mergeCell ref="K176:K178"/>
    <mergeCell ref="B172:B173"/>
    <mergeCell ref="B162:B163"/>
    <mergeCell ref="L176:L178"/>
    <mergeCell ref="M176:M178"/>
    <mergeCell ref="N176:N178"/>
    <mergeCell ref="B174:B175"/>
    <mergeCell ref="H179:H182"/>
    <mergeCell ref="I179:I182"/>
    <mergeCell ref="J179:J182"/>
    <mergeCell ref="K179:K182"/>
    <mergeCell ref="L179:L182"/>
    <mergeCell ref="M179:M182"/>
    <mergeCell ref="N179:N182"/>
    <mergeCell ref="B183:B184"/>
    <mergeCell ref="C188:C189"/>
    <mergeCell ref="D188:D189"/>
    <mergeCell ref="E188:E189"/>
    <mergeCell ref="F188:F189"/>
    <mergeCell ref="G188:G189"/>
    <mergeCell ref="A193:A194"/>
    <mergeCell ref="A207:A208"/>
    <mergeCell ref="A209:A210"/>
    <mergeCell ref="A170:A171"/>
    <mergeCell ref="A166:A167"/>
    <mergeCell ref="A176:A178"/>
    <mergeCell ref="A205:A206"/>
    <mergeCell ref="A191:A192"/>
    <mergeCell ref="A168:A169"/>
    <mergeCell ref="A172:A173"/>
    <mergeCell ref="A185:A187"/>
    <mergeCell ref="A179:A182"/>
    <mergeCell ref="A201:A202"/>
    <mergeCell ref="A198:A199"/>
    <mergeCell ref="A174:A175"/>
    <mergeCell ref="O176:O178"/>
    <mergeCell ref="H176:H178"/>
    <mergeCell ref="D177:D178"/>
    <mergeCell ref="E177:E178"/>
    <mergeCell ref="F177:F178"/>
    <mergeCell ref="G177:G178"/>
    <mergeCell ref="C177:C178"/>
    <mergeCell ref="C114:C124"/>
    <mergeCell ref="D114:D124"/>
    <mergeCell ref="B158:N158"/>
    <mergeCell ref="B159:N159"/>
    <mergeCell ref="B160:N160"/>
    <mergeCell ref="B161:N161"/>
    <mergeCell ref="I150:I154"/>
    <mergeCell ref="J150:J154"/>
    <mergeCell ref="B155:B157"/>
    <mergeCell ref="B142:B143"/>
    <mergeCell ref="B138:B140"/>
    <mergeCell ref="F114:F124"/>
    <mergeCell ref="G114:G124"/>
    <mergeCell ref="E114:E124"/>
    <mergeCell ref="B168:B169"/>
    <mergeCell ref="B166:B167"/>
    <mergeCell ref="B164:B165"/>
    <mergeCell ref="A53:A54"/>
    <mergeCell ref="A101:A102"/>
    <mergeCell ref="B101:B102"/>
    <mergeCell ref="A103:A104"/>
    <mergeCell ref="A107:A109"/>
    <mergeCell ref="A105:A106"/>
    <mergeCell ref="B107:B109"/>
    <mergeCell ref="B103:B106"/>
    <mergeCell ref="B214:B215"/>
    <mergeCell ref="A188:A190"/>
    <mergeCell ref="B188:B190"/>
    <mergeCell ref="B196:B197"/>
    <mergeCell ref="A196:A197"/>
    <mergeCell ref="B207:B208"/>
    <mergeCell ref="B203:B204"/>
    <mergeCell ref="B209:B210"/>
    <mergeCell ref="B201:B202"/>
    <mergeCell ref="A203:A204"/>
    <mergeCell ref="B191:B192"/>
    <mergeCell ref="A155:A157"/>
    <mergeCell ref="A142:A143"/>
    <mergeCell ref="A147:A148"/>
    <mergeCell ref="A164:A165"/>
    <mergeCell ref="A183:A184"/>
    <mergeCell ref="B48:B49"/>
    <mergeCell ref="A290:A291"/>
    <mergeCell ref="A89:A90"/>
    <mergeCell ref="B89:B90"/>
    <mergeCell ref="A93:A94"/>
    <mergeCell ref="B93:B94"/>
    <mergeCell ref="A43:A45"/>
    <mergeCell ref="A50:A51"/>
    <mergeCell ref="A46:A47"/>
    <mergeCell ref="A48:A49"/>
    <mergeCell ref="B66:K66"/>
    <mergeCell ref="A67:A68"/>
    <mergeCell ref="A71:A72"/>
    <mergeCell ref="B71:B72"/>
    <mergeCell ref="B67:B68"/>
    <mergeCell ref="B77:B78"/>
    <mergeCell ref="B81:B82"/>
    <mergeCell ref="A91:A92"/>
    <mergeCell ref="B91:B92"/>
    <mergeCell ref="B83:B84"/>
    <mergeCell ref="B73:B74"/>
    <mergeCell ref="B75:B76"/>
    <mergeCell ref="B79:B80"/>
    <mergeCell ref="A85:A86"/>
    <mergeCell ref="K30:K31"/>
    <mergeCell ref="B53:B54"/>
    <mergeCell ref="A95:A96"/>
    <mergeCell ref="B95:B96"/>
    <mergeCell ref="B97:B99"/>
    <mergeCell ref="A97:A99"/>
    <mergeCell ref="F9:F11"/>
    <mergeCell ref="B18:B19"/>
    <mergeCell ref="B20:B21"/>
    <mergeCell ref="A24:A25"/>
    <mergeCell ref="A39:A40"/>
    <mergeCell ref="A26:A27"/>
    <mergeCell ref="B30:B33"/>
    <mergeCell ref="B22:B23"/>
    <mergeCell ref="B37:B38"/>
    <mergeCell ref="B34:B36"/>
    <mergeCell ref="A18:A19"/>
    <mergeCell ref="A20:A21"/>
    <mergeCell ref="A22:A23"/>
    <mergeCell ref="B28:B29"/>
    <mergeCell ref="B59:B62"/>
    <mergeCell ref="B50:B51"/>
    <mergeCell ref="B46:B47"/>
    <mergeCell ref="A41:A42"/>
    <mergeCell ref="M10:M11"/>
    <mergeCell ref="A37:A38"/>
    <mergeCell ref="A2:C2"/>
    <mergeCell ref="A3:C3"/>
    <mergeCell ref="A4:C4"/>
    <mergeCell ref="D2:H2"/>
    <mergeCell ref="D4:H4"/>
    <mergeCell ref="D3:H3"/>
    <mergeCell ref="A9:A11"/>
    <mergeCell ref="B9:B11"/>
    <mergeCell ref="H9:H11"/>
    <mergeCell ref="C34:C35"/>
    <mergeCell ref="D34:D35"/>
    <mergeCell ref="E34:E35"/>
    <mergeCell ref="F34:F35"/>
    <mergeCell ref="G34:G35"/>
    <mergeCell ref="B13:N13"/>
    <mergeCell ref="B14:N14"/>
    <mergeCell ref="B15:N15"/>
    <mergeCell ref="B16:N16"/>
    <mergeCell ref="B17:N17"/>
    <mergeCell ref="H30:H31"/>
    <mergeCell ref="I30:I31"/>
    <mergeCell ref="J30:J31"/>
    <mergeCell ref="B43:B45"/>
    <mergeCell ref="B24:B25"/>
    <mergeCell ref="B39:B40"/>
    <mergeCell ref="B26:B27"/>
    <mergeCell ref="A28:A29"/>
    <mergeCell ref="A30:A33"/>
    <mergeCell ref="A34:A36"/>
    <mergeCell ref="I10:J10"/>
    <mergeCell ref="G9:G11"/>
    <mergeCell ref="D9:D11"/>
    <mergeCell ref="E9:E11"/>
    <mergeCell ref="C9:C11"/>
    <mergeCell ref="F30:F32"/>
    <mergeCell ref="D30:D32"/>
    <mergeCell ref="G30:G32"/>
    <mergeCell ref="E30:E32"/>
    <mergeCell ref="C30:C32"/>
    <mergeCell ref="I9:N9"/>
    <mergeCell ref="N10:N11"/>
    <mergeCell ref="B41:B42"/>
    <mergeCell ref="L30:L31"/>
    <mergeCell ref="M30:M31"/>
    <mergeCell ref="N30:N31"/>
    <mergeCell ref="K10:L10"/>
    <mergeCell ref="A87:A88"/>
    <mergeCell ref="B85:B86"/>
    <mergeCell ref="B87:B88"/>
    <mergeCell ref="A81:A82"/>
    <mergeCell ref="A83:A84"/>
    <mergeCell ref="A79:A80"/>
    <mergeCell ref="A73:A74"/>
    <mergeCell ref="A59:A62"/>
    <mergeCell ref="A69:A70"/>
    <mergeCell ref="B69:B70"/>
    <mergeCell ref="A75:A76"/>
    <mergeCell ref="A77:A78"/>
    <mergeCell ref="B63:N63"/>
    <mergeCell ref="B64:N64"/>
    <mergeCell ref="B65:N65"/>
    <mergeCell ref="B52:N52"/>
    <mergeCell ref="A349:B351"/>
    <mergeCell ref="A279:A280"/>
    <mergeCell ref="A284:A285"/>
    <mergeCell ref="B294:B295"/>
    <mergeCell ref="A282:A283"/>
    <mergeCell ref="B282:B283"/>
    <mergeCell ref="B284:B285"/>
    <mergeCell ref="A292:A293"/>
    <mergeCell ref="B292:B293"/>
    <mergeCell ref="B279:B280"/>
    <mergeCell ref="B314:B316"/>
    <mergeCell ref="B322:B324"/>
    <mergeCell ref="B336:B338"/>
    <mergeCell ref="A336:A338"/>
    <mergeCell ref="A311:A313"/>
    <mergeCell ref="A294:A295"/>
    <mergeCell ref="B290:B291"/>
    <mergeCell ref="A339:A341"/>
    <mergeCell ref="A343:A345"/>
    <mergeCell ref="B343:B345"/>
    <mergeCell ref="A346:A348"/>
    <mergeCell ref="B346:B348"/>
    <mergeCell ref="A322:A324"/>
    <mergeCell ref="A230:A231"/>
    <mergeCell ref="A211:A212"/>
    <mergeCell ref="B211:B212"/>
    <mergeCell ref="A214:A215"/>
    <mergeCell ref="O314:O316"/>
    <mergeCell ref="B300:B301"/>
    <mergeCell ref="N290:N291"/>
    <mergeCell ref="B333:B335"/>
    <mergeCell ref="A333:A335"/>
    <mergeCell ref="H333:H335"/>
    <mergeCell ref="O318:O320"/>
    <mergeCell ref="O311:O313"/>
    <mergeCell ref="O290:O291"/>
    <mergeCell ref="B296:N296"/>
    <mergeCell ref="B297:N297"/>
    <mergeCell ref="B298:N298"/>
    <mergeCell ref="B299:N299"/>
    <mergeCell ref="B304:N304"/>
    <mergeCell ref="H311:H313"/>
    <mergeCell ref="I311:I313"/>
    <mergeCell ref="J311:J313"/>
    <mergeCell ref="K311:K313"/>
    <mergeCell ref="N311:N313"/>
    <mergeCell ref="A217:A226"/>
    <mergeCell ref="H343:H345"/>
    <mergeCell ref="H339:H341"/>
    <mergeCell ref="H336:H338"/>
    <mergeCell ref="B342:N342"/>
    <mergeCell ref="N314:N316"/>
    <mergeCell ref="H318:H320"/>
    <mergeCell ref="I318:I320"/>
    <mergeCell ref="J318:J320"/>
    <mergeCell ref="K318:K320"/>
    <mergeCell ref="N318:N320"/>
    <mergeCell ref="B339:B341"/>
    <mergeCell ref="B325:N325"/>
    <mergeCell ref="B326:N326"/>
    <mergeCell ref="B327:N327"/>
    <mergeCell ref="B328:N328"/>
    <mergeCell ref="B330:N330"/>
    <mergeCell ref="B332:N332"/>
    <mergeCell ref="K314:K316"/>
    <mergeCell ref="A300:A303"/>
    <mergeCell ref="A318:A320"/>
    <mergeCell ref="B318:B320"/>
    <mergeCell ref="B267:N267"/>
    <mergeCell ref="B268:N268"/>
    <mergeCell ref="B269:N269"/>
    <mergeCell ref="B278:N278"/>
    <mergeCell ref="B281:N281"/>
    <mergeCell ref="B286:N286"/>
    <mergeCell ref="B310:N310"/>
    <mergeCell ref="B317:N317"/>
    <mergeCell ref="M290:M291"/>
    <mergeCell ref="L290:L291"/>
    <mergeCell ref="L314:L316"/>
    <mergeCell ref="M314:M316"/>
    <mergeCell ref="L311:L313"/>
    <mergeCell ref="M311:M313"/>
    <mergeCell ref="L318:L320"/>
    <mergeCell ref="M318:M320"/>
    <mergeCell ref="H314:H316"/>
    <mergeCell ref="H290:H291"/>
    <mergeCell ref="I314:I316"/>
    <mergeCell ref="J314:J316"/>
    <mergeCell ref="B311:B313"/>
  </mergeCells>
  <phoneticPr fontId="0" type="noConversion"/>
  <printOptions horizontalCentered="1"/>
  <pageMargins left="0.23622047244094491" right="0.23622047244094491" top="0.35433070866141736" bottom="0.35433070866141736" header="0.31496062992125984" footer="0.31496062992125984"/>
  <pageSetup paperSize="9" scale="38" fitToHeight="0" orientation="landscape" r:id="rId1"/>
  <headerFooter alignWithMargins="0"/>
  <rowBreaks count="2" manualBreakCount="2">
    <brk id="166" max="14" man="1"/>
    <brk id="19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Отчет</vt:lpstr>
      <vt:lpstr>Отчет!Заголовки_для_печати</vt:lpstr>
      <vt:lpstr>Отчет!Область_печати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2021-10-25T11:37:34Z</dcterms:modified>
</cp:coreProperties>
</file>