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ga.Vasenkina\Desktop\"/>
    </mc:Choice>
  </mc:AlternateContent>
  <bookViews>
    <workbookView xWindow="18780" yWindow="4755" windowWidth="25050" windowHeight="14925"/>
  </bookViews>
  <sheets>
    <sheet name="2022 год" sheetId="1" r:id="rId1"/>
  </sheets>
  <definedNames>
    <definedName name="_xlnm._FilterDatabase" localSheetId="0" hidden="1">'2022 год'!$A$9:$O$352</definedName>
    <definedName name="_xlnm.Print_Titles" localSheetId="0">'2022 год'!$9:$12</definedName>
    <definedName name="_xlnm.Print_Area" localSheetId="0">'2022 год'!$A$1:$O$352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1" i="1" l="1"/>
  <c r="G63" i="1"/>
  <c r="M87" i="1" l="1"/>
  <c r="M85" i="1"/>
  <c r="M83" i="1"/>
  <c r="M81" i="1"/>
  <c r="M147" i="1" l="1"/>
  <c r="M305" i="1" l="1"/>
  <c r="M303" i="1" l="1"/>
  <c r="M284" i="1"/>
  <c r="M123" i="1" l="1"/>
  <c r="M219" i="1" l="1"/>
  <c r="E344" i="1" l="1"/>
  <c r="E343" i="1"/>
  <c r="E340" i="1"/>
  <c r="E339" i="1"/>
  <c r="E337" i="1"/>
  <c r="E336" i="1"/>
  <c r="E334" i="1"/>
  <c r="E333" i="1"/>
  <c r="F194" i="1"/>
  <c r="D194" i="1"/>
  <c r="E193" i="1"/>
  <c r="G193" i="1" s="1"/>
  <c r="D42" i="1"/>
  <c r="E63" i="1"/>
  <c r="E351" i="1" s="1"/>
  <c r="F63" i="1"/>
  <c r="D63" i="1"/>
  <c r="D351" i="1" s="1"/>
  <c r="G51" i="1"/>
  <c r="F52" i="1"/>
  <c r="G52" i="1" s="1"/>
  <c r="E52" i="1"/>
  <c r="D52" i="1"/>
  <c r="D61" i="1" s="1"/>
  <c r="E24" i="1"/>
  <c r="F61" i="1" l="1"/>
  <c r="E194" i="1"/>
  <c r="G194" i="1" s="1"/>
  <c r="F351" i="1"/>
  <c r="M143" i="1"/>
  <c r="E93" i="1" l="1"/>
  <c r="F346" i="1" l="1"/>
  <c r="F234" i="1"/>
  <c r="F217" i="1" l="1"/>
  <c r="E216" i="1"/>
  <c r="E217" i="1" s="1"/>
  <c r="D217" i="1"/>
  <c r="F215" i="1"/>
  <c r="D215" i="1"/>
  <c r="E214" i="1"/>
  <c r="E215" i="1" s="1"/>
  <c r="E184" i="1"/>
  <c r="E143" i="1"/>
  <c r="E144" i="1" s="1"/>
  <c r="E158" i="1" s="1"/>
  <c r="D144" i="1"/>
  <c r="D158" i="1" s="1"/>
  <c r="F50" i="1"/>
  <c r="G50" i="1" s="1"/>
  <c r="D50" i="1"/>
  <c r="E49" i="1"/>
  <c r="E50" i="1" s="1"/>
  <c r="E20" i="1"/>
  <c r="G217" i="1" l="1"/>
  <c r="G216" i="1"/>
  <c r="G215" i="1"/>
  <c r="G214" i="1"/>
  <c r="F143" i="1"/>
  <c r="F144" i="1" s="1"/>
  <c r="F158" i="1" s="1"/>
  <c r="G49" i="1"/>
  <c r="E316" i="1"/>
  <c r="E315" i="1"/>
  <c r="E313" i="1"/>
  <c r="E312" i="1"/>
  <c r="E183" i="1" l="1"/>
  <c r="M146" i="1" l="1"/>
  <c r="D234" i="1" l="1"/>
  <c r="M231" i="1" l="1"/>
  <c r="M230" i="1"/>
  <c r="M141" i="1" l="1"/>
  <c r="M140" i="1"/>
  <c r="M97" i="1"/>
  <c r="M29" i="1" l="1"/>
  <c r="E294" i="1" l="1"/>
  <c r="F294" i="1"/>
  <c r="D294" i="1"/>
  <c r="E293" i="1"/>
  <c r="F293" i="1"/>
  <c r="E212" i="1"/>
  <c r="E186" i="1"/>
  <c r="E168" i="1"/>
  <c r="F157" i="1"/>
  <c r="D157" i="1"/>
  <c r="D153" i="1"/>
  <c r="E146" i="1"/>
  <c r="D109" i="1"/>
  <c r="E91" i="1"/>
  <c r="E89" i="1"/>
  <c r="E77" i="1"/>
  <c r="F42" i="1"/>
  <c r="D39" i="1"/>
  <c r="E30" i="1"/>
  <c r="F30" i="1"/>
  <c r="F19" i="1"/>
  <c r="F159" i="1" l="1"/>
  <c r="G315" i="1"/>
  <c r="G312" i="1"/>
  <c r="G34" i="1"/>
  <c r="G91" i="1"/>
  <c r="G140" i="1" l="1"/>
  <c r="F347" i="1" l="1"/>
  <c r="E347" i="1"/>
  <c r="D347" i="1"/>
  <c r="F348" i="1"/>
  <c r="E346" i="1"/>
  <c r="D346" i="1"/>
  <c r="F345" i="1"/>
  <c r="E345" i="1"/>
  <c r="D345" i="1"/>
  <c r="G344" i="1"/>
  <c r="G343" i="1"/>
  <c r="F341" i="1"/>
  <c r="E341" i="1"/>
  <c r="D341" i="1"/>
  <c r="G340" i="1"/>
  <c r="G339" i="1"/>
  <c r="F338" i="1"/>
  <c r="E338" i="1"/>
  <c r="D338" i="1"/>
  <c r="G337" i="1"/>
  <c r="G336" i="1"/>
  <c r="F335" i="1"/>
  <c r="E335" i="1"/>
  <c r="D335" i="1"/>
  <c r="G334" i="1"/>
  <c r="G333" i="1"/>
  <c r="F323" i="1"/>
  <c r="E323" i="1"/>
  <c r="D323" i="1"/>
  <c r="F322" i="1"/>
  <c r="E322" i="1"/>
  <c r="D322" i="1"/>
  <c r="F321" i="1"/>
  <c r="E321" i="1"/>
  <c r="D321" i="1"/>
  <c r="F317" i="1"/>
  <c r="E317" i="1"/>
  <c r="D317" i="1"/>
  <c r="G316" i="1"/>
  <c r="F314" i="1"/>
  <c r="E314" i="1"/>
  <c r="D314" i="1"/>
  <c r="G313" i="1"/>
  <c r="F295" i="1"/>
  <c r="E295" i="1"/>
  <c r="D295" i="1"/>
  <c r="G293" i="1"/>
  <c r="D293" i="1"/>
  <c r="G292" i="1"/>
  <c r="F286" i="1"/>
  <c r="D286" i="1"/>
  <c r="D287" i="1" s="1"/>
  <c r="F285" i="1"/>
  <c r="D285" i="1"/>
  <c r="E284" i="1"/>
  <c r="F282" i="1"/>
  <c r="D282" i="1"/>
  <c r="E281" i="1"/>
  <c r="G281" i="1" s="1"/>
  <c r="F233" i="1"/>
  <c r="E233" i="1"/>
  <c r="D233" i="1"/>
  <c r="G232" i="1"/>
  <c r="F213" i="1"/>
  <c r="E213" i="1"/>
  <c r="D213" i="1"/>
  <c r="G212" i="1"/>
  <c r="F210" i="1"/>
  <c r="E210" i="1"/>
  <c r="D210" i="1"/>
  <c r="G209" i="1"/>
  <c r="F208" i="1"/>
  <c r="E208" i="1"/>
  <c r="D208" i="1"/>
  <c r="G207" i="1"/>
  <c r="F206" i="1"/>
  <c r="E206" i="1"/>
  <c r="D206" i="1"/>
  <c r="G205" i="1"/>
  <c r="F204" i="1"/>
  <c r="E204" i="1"/>
  <c r="D204" i="1"/>
  <c r="G203" i="1"/>
  <c r="F202" i="1"/>
  <c r="E202" i="1"/>
  <c r="D202" i="1"/>
  <c r="G201" i="1"/>
  <c r="F199" i="1"/>
  <c r="E199" i="1"/>
  <c r="D199" i="1"/>
  <c r="G198" i="1"/>
  <c r="F197" i="1"/>
  <c r="E197" i="1"/>
  <c r="D197" i="1"/>
  <c r="G196" i="1"/>
  <c r="F192" i="1"/>
  <c r="D192" i="1"/>
  <c r="E191" i="1"/>
  <c r="F190" i="1"/>
  <c r="D190" i="1"/>
  <c r="E189" i="1"/>
  <c r="E190" i="1" s="1"/>
  <c r="F188" i="1"/>
  <c r="E188" i="1"/>
  <c r="D188" i="1"/>
  <c r="G186" i="1"/>
  <c r="F185" i="1"/>
  <c r="E185" i="1"/>
  <c r="D185" i="1"/>
  <c r="G184" i="1"/>
  <c r="G183" i="1"/>
  <c r="F182" i="1"/>
  <c r="F235" i="1" s="1"/>
  <c r="D182" i="1"/>
  <c r="D235" i="1" s="1"/>
  <c r="E181" i="1"/>
  <c r="G181" i="1" s="1"/>
  <c r="F178" i="1"/>
  <c r="D178" i="1"/>
  <c r="E177" i="1"/>
  <c r="F175" i="1"/>
  <c r="D175" i="1"/>
  <c r="E174" i="1"/>
  <c r="F173" i="1"/>
  <c r="E173" i="1"/>
  <c r="D173" i="1"/>
  <c r="G172" i="1"/>
  <c r="F171" i="1"/>
  <c r="D171" i="1"/>
  <c r="E170" i="1"/>
  <c r="G170" i="1" s="1"/>
  <c r="F169" i="1"/>
  <c r="E169" i="1"/>
  <c r="D169" i="1"/>
  <c r="G168" i="1"/>
  <c r="F167" i="1"/>
  <c r="E167" i="1"/>
  <c r="D167" i="1"/>
  <c r="G166" i="1"/>
  <c r="F165" i="1"/>
  <c r="D165" i="1"/>
  <c r="E164" i="1"/>
  <c r="G164" i="1" s="1"/>
  <c r="F153" i="1"/>
  <c r="E152" i="1"/>
  <c r="F150" i="1"/>
  <c r="E150" i="1"/>
  <c r="D150" i="1"/>
  <c r="G149" i="1"/>
  <c r="F147" i="1"/>
  <c r="E147" i="1"/>
  <c r="D147" i="1"/>
  <c r="G146" i="1"/>
  <c r="F142" i="1"/>
  <c r="D142" i="1"/>
  <c r="F128" i="1"/>
  <c r="E128" i="1"/>
  <c r="D128" i="1"/>
  <c r="G116" i="1"/>
  <c r="F110" i="1"/>
  <c r="E110" i="1"/>
  <c r="D110" i="1"/>
  <c r="D111" i="1" s="1"/>
  <c r="F106" i="1"/>
  <c r="E106" i="1"/>
  <c r="D106" i="1"/>
  <c r="G105" i="1"/>
  <c r="F104" i="1"/>
  <c r="E104" i="1"/>
  <c r="D104" i="1"/>
  <c r="G103" i="1"/>
  <c r="F101" i="1"/>
  <c r="E101" i="1"/>
  <c r="D101" i="1"/>
  <c r="G100" i="1"/>
  <c r="G99" i="1"/>
  <c r="F98" i="1"/>
  <c r="E98" i="1"/>
  <c r="D98" i="1"/>
  <c r="G97" i="1"/>
  <c r="F96" i="1"/>
  <c r="E96" i="1"/>
  <c r="D96" i="1"/>
  <c r="G95" i="1"/>
  <c r="F94" i="1"/>
  <c r="E94" i="1"/>
  <c r="D94" i="1"/>
  <c r="G93" i="1"/>
  <c r="F92" i="1"/>
  <c r="E92" i="1"/>
  <c r="D92" i="1"/>
  <c r="D90" i="1"/>
  <c r="F109" i="1"/>
  <c r="E90" i="1"/>
  <c r="F88" i="1"/>
  <c r="E88" i="1"/>
  <c r="D88" i="1"/>
  <c r="G87" i="1"/>
  <c r="F86" i="1"/>
  <c r="E86" i="1"/>
  <c r="D86" i="1"/>
  <c r="G85" i="1"/>
  <c r="F84" i="1"/>
  <c r="E84" i="1"/>
  <c r="D84" i="1"/>
  <c r="G83" i="1"/>
  <c r="F82" i="1"/>
  <c r="E82" i="1"/>
  <c r="D82" i="1"/>
  <c r="G81" i="1"/>
  <c r="F80" i="1"/>
  <c r="D80" i="1"/>
  <c r="E79" i="1"/>
  <c r="E80" i="1" s="1"/>
  <c r="F78" i="1"/>
  <c r="E78" i="1"/>
  <c r="D78" i="1"/>
  <c r="G77" i="1"/>
  <c r="F76" i="1"/>
  <c r="D76" i="1"/>
  <c r="E75" i="1"/>
  <c r="F74" i="1"/>
  <c r="E74" i="1"/>
  <c r="D74" i="1"/>
  <c r="G73" i="1"/>
  <c r="F72" i="1"/>
  <c r="E72" i="1"/>
  <c r="D72" i="1"/>
  <c r="G71" i="1"/>
  <c r="F70" i="1"/>
  <c r="E70" i="1"/>
  <c r="D70" i="1"/>
  <c r="G69" i="1"/>
  <c r="F57" i="1"/>
  <c r="E57" i="1"/>
  <c r="D57" i="1"/>
  <c r="G56" i="1"/>
  <c r="F55" i="1"/>
  <c r="E55" i="1"/>
  <c r="D55" i="1"/>
  <c r="G54" i="1"/>
  <c r="F48" i="1"/>
  <c r="F62" i="1" s="1"/>
  <c r="F64" i="1" s="1"/>
  <c r="D48" i="1"/>
  <c r="D62" i="1" s="1"/>
  <c r="D64" i="1" s="1"/>
  <c r="E48" i="1"/>
  <c r="F46" i="1"/>
  <c r="D46" i="1"/>
  <c r="E45" i="1"/>
  <c r="E46" i="1" s="1"/>
  <c r="F44" i="1"/>
  <c r="D44" i="1"/>
  <c r="E43" i="1"/>
  <c r="E61" i="1" s="1"/>
  <c r="G41" i="1"/>
  <c r="E40" i="1"/>
  <c r="E42" i="1" s="1"/>
  <c r="F39" i="1"/>
  <c r="E39" i="1"/>
  <c r="G38" i="1"/>
  <c r="F37" i="1"/>
  <c r="E37" i="1"/>
  <c r="D37" i="1"/>
  <c r="G36" i="1"/>
  <c r="F35" i="1"/>
  <c r="E35" i="1"/>
  <c r="D35" i="1"/>
  <c r="F33" i="1"/>
  <c r="E33" i="1"/>
  <c r="D33" i="1"/>
  <c r="G31" i="1"/>
  <c r="G30" i="1"/>
  <c r="D30" i="1"/>
  <c r="G28" i="1"/>
  <c r="F27" i="1"/>
  <c r="D27" i="1"/>
  <c r="E26" i="1"/>
  <c r="E27" i="1" s="1"/>
  <c r="F25" i="1"/>
  <c r="E25" i="1"/>
  <c r="D25" i="1"/>
  <c r="G24" i="1"/>
  <c r="F23" i="1"/>
  <c r="D23" i="1"/>
  <c r="E22" i="1"/>
  <c r="F21" i="1"/>
  <c r="D21" i="1"/>
  <c r="E21" i="1"/>
  <c r="E19" i="1"/>
  <c r="D19" i="1"/>
  <c r="G18" i="1"/>
  <c r="G22" i="1" l="1"/>
  <c r="E62" i="1"/>
  <c r="E64" i="1" s="1"/>
  <c r="E192" i="1"/>
  <c r="G192" i="1" s="1"/>
  <c r="E175" i="1"/>
  <c r="G175" i="1" s="1"/>
  <c r="G177" i="1"/>
  <c r="E234" i="1"/>
  <c r="G234" i="1" s="1"/>
  <c r="G152" i="1"/>
  <c r="E157" i="1"/>
  <c r="E159" i="1" s="1"/>
  <c r="E76" i="1"/>
  <c r="G76" i="1" s="1"/>
  <c r="E109" i="1"/>
  <c r="E111" i="1" s="1"/>
  <c r="E285" i="1"/>
  <c r="G285" i="1" s="1"/>
  <c r="G284" i="1"/>
  <c r="G35" i="1"/>
  <c r="G94" i="1"/>
  <c r="G341" i="1"/>
  <c r="G346" i="1"/>
  <c r="G128" i="1"/>
  <c r="G167" i="1"/>
  <c r="G169" i="1"/>
  <c r="E153" i="1"/>
  <c r="G153" i="1" s="1"/>
  <c r="G19" i="1"/>
  <c r="G74" i="1"/>
  <c r="G33" i="1"/>
  <c r="G174" i="1"/>
  <c r="G189" i="1"/>
  <c r="G25" i="1"/>
  <c r="G150" i="1"/>
  <c r="G80" i="1"/>
  <c r="G82" i="1"/>
  <c r="G104" i="1"/>
  <c r="G110" i="1"/>
  <c r="G147" i="1"/>
  <c r="G185" i="1"/>
  <c r="G338" i="1"/>
  <c r="E348" i="1"/>
  <c r="G347" i="1"/>
  <c r="G47" i="1"/>
  <c r="F349" i="1"/>
  <c r="G70" i="1"/>
  <c r="G72" i="1"/>
  <c r="G78" i="1"/>
  <c r="G21" i="1"/>
  <c r="G26" i="1"/>
  <c r="G39" i="1"/>
  <c r="G46" i="1"/>
  <c r="G141" i="1"/>
  <c r="G188" i="1"/>
  <c r="G213" i="1"/>
  <c r="G233" i="1"/>
  <c r="G335" i="1"/>
  <c r="D348" i="1"/>
  <c r="G106" i="1"/>
  <c r="G173" i="1"/>
  <c r="G37" i="1"/>
  <c r="G42" i="1"/>
  <c r="G86" i="1"/>
  <c r="G92" i="1"/>
  <c r="G98" i="1"/>
  <c r="E142" i="1"/>
  <c r="G142" i="1" s="1"/>
  <c r="E282" i="1"/>
  <c r="G282" i="1" s="1"/>
  <c r="G317" i="1"/>
  <c r="G314" i="1"/>
  <c r="G322" i="1"/>
  <c r="G55" i="1"/>
  <c r="G197" i="1"/>
  <c r="G96" i="1"/>
  <c r="G206" i="1"/>
  <c r="G199" i="1"/>
  <c r="G88" i="1"/>
  <c r="G84" i="1"/>
  <c r="G208" i="1"/>
  <c r="D349" i="1"/>
  <c r="G20" i="1"/>
  <c r="G27" i="1"/>
  <c r="G48" i="1"/>
  <c r="G57" i="1"/>
  <c r="D159" i="1"/>
  <c r="E165" i="1"/>
  <c r="G165" i="1" s="1"/>
  <c r="E182" i="1"/>
  <c r="G182" i="1" s="1"/>
  <c r="G190" i="1"/>
  <c r="G202" i="1"/>
  <c r="G204" i="1"/>
  <c r="G210" i="1"/>
  <c r="G294" i="1"/>
  <c r="E324" i="1"/>
  <c r="G323" i="1"/>
  <c r="G345" i="1"/>
  <c r="G158" i="1"/>
  <c r="E171" i="1"/>
  <c r="G171" i="1" s="1"/>
  <c r="E286" i="1"/>
  <c r="E287" i="1" s="1"/>
  <c r="G40" i="1"/>
  <c r="G61" i="1"/>
  <c r="G45" i="1"/>
  <c r="D350" i="1"/>
  <c r="G89" i="1"/>
  <c r="G101" i="1"/>
  <c r="F350" i="1"/>
  <c r="D236" i="1"/>
  <c r="G295" i="1"/>
  <c r="F236" i="1"/>
  <c r="F111" i="1"/>
  <c r="D324" i="1"/>
  <c r="G43" i="1"/>
  <c r="G79" i="1"/>
  <c r="G191" i="1"/>
  <c r="F287" i="1"/>
  <c r="E23" i="1"/>
  <c r="G23" i="1" s="1"/>
  <c r="G75" i="1"/>
  <c r="E178" i="1"/>
  <c r="G178" i="1" s="1"/>
  <c r="F324" i="1"/>
  <c r="E44" i="1"/>
  <c r="G44" i="1" s="1"/>
  <c r="F90" i="1"/>
  <c r="G90" i="1" s="1"/>
  <c r="G62" i="1" l="1"/>
  <c r="D352" i="1"/>
  <c r="F352" i="1"/>
  <c r="E235" i="1"/>
  <c r="E350" i="1" s="1"/>
  <c r="E352" i="1" s="1"/>
  <c r="G348" i="1"/>
  <c r="G157" i="1"/>
  <c r="G159" i="1"/>
  <c r="G64" i="1"/>
  <c r="G324" i="1"/>
  <c r="G111" i="1"/>
  <c r="G109" i="1"/>
  <c r="E349" i="1"/>
  <c r="G349" i="1" s="1"/>
  <c r="G287" i="1"/>
  <c r="G286" i="1"/>
  <c r="G350" i="1" l="1"/>
  <c r="G352" i="1"/>
  <c r="G235" i="1"/>
  <c r="E236" i="1"/>
  <c r="G236" i="1" l="1"/>
</calcChain>
</file>

<file path=xl/sharedStrings.xml><?xml version="1.0" encoding="utf-8"?>
<sst xmlns="http://schemas.openxmlformats.org/spreadsheetml/2006/main" count="750" uniqueCount="460">
  <si>
    <t>Наименование государственной программы,  период реализации</t>
  </si>
  <si>
    <t>Государственная программа, «Социальная поддержка граждан Республики Татарстан» на 2014 – 2025 годы»</t>
  </si>
  <si>
    <t>Наименование отчитывающейся организации</t>
  </si>
  <si>
    <t>Министерство труда, занятости и социальной защиты Республики Татарстан</t>
  </si>
  <si>
    <t>Наименование   нормативного   правового акта об утверждении государственной программы</t>
  </si>
  <si>
    <t>ПКМ, ОБ УТВЕРЖДЕНИИ ГОСУДАРСТВЕННОЙ ПРОГРАММЫ
"СОЦИАЛЬНАЯ ПОДДЕРЖКА ГРАЖДАН РЕСПУБЛИКИ ТАТАРСТАН"
НА 2014 - 2025 ГОДЫ
 от 23.12.2013, № 1023</t>
  </si>
  <si>
    <t>Отчет о реализации государственной программы «Социальная поддержка граждан Республики Татарстан» на 2014 – 2025 годы»</t>
  </si>
  <si>
    <t xml:space="preserve">   </t>
  </si>
  <si>
    <t xml:space="preserve"> N п/п</t>
  </si>
  <si>
    <t>Наименование подпрограммы (раздела, мероприятия)</t>
  </si>
  <si>
    <t>Источник финансирования (в том числе бюджет Российской Федерации, бюджет Республики Татарстан, местный бюджет, внебюджетные источники)</t>
  </si>
  <si>
    <t>Плановые объемы финансирования на отчетный год &lt;*&gt;, тыс. рублей</t>
  </si>
  <si>
    <t>Объемы финансирования на отчетный год, в соответствии с лимитами бюджетных обязательств и средствами из внебюджетных источников &lt;**&gt;, тыс. рублей</t>
  </si>
  <si>
    <t>Исполнено с начала года &lt;***&gt;, тыс. рублей</t>
  </si>
  <si>
    <t>Процент исполнения</t>
  </si>
  <si>
    <t>Наименование индикатора, единица измерения</t>
  </si>
  <si>
    <t>примечание</t>
  </si>
  <si>
    <t>текущий год</t>
  </si>
  <si>
    <t>процент выполнения</t>
  </si>
  <si>
    <t>план на следующий год</t>
  </si>
  <si>
    <t>план</t>
  </si>
  <si>
    <t>факт</t>
  </si>
  <si>
    <t xml:space="preserve">1. </t>
  </si>
  <si>
    <t xml:space="preserve">2.    </t>
  </si>
  <si>
    <t xml:space="preserve">3.     </t>
  </si>
  <si>
    <t xml:space="preserve">4.   </t>
  </si>
  <si>
    <t>5.</t>
  </si>
  <si>
    <t xml:space="preserve">6.  </t>
  </si>
  <si>
    <t>7.</t>
  </si>
  <si>
    <t xml:space="preserve">8.     </t>
  </si>
  <si>
    <t>10.</t>
  </si>
  <si>
    <t>12.</t>
  </si>
  <si>
    <t>13.</t>
  </si>
  <si>
    <t xml:space="preserve">14. </t>
  </si>
  <si>
    <t>1</t>
  </si>
  <si>
    <t>Цель государственной программы - Создание эффективной адресной системы социальной поддержки и предоставление социальных услуг, а также повышение качества жизни отдельных категорий граждан</t>
  </si>
  <si>
    <t>1.1</t>
  </si>
  <si>
    <t xml:space="preserve">Задача государственной программы - Повышение качества жизни и обеспечение прав на меры социальной поддержки отдельных категорий граждан Республики Татарстан
</t>
  </si>
  <si>
    <t>1.1.1</t>
  </si>
  <si>
    <t>1.1.1.1</t>
  </si>
  <si>
    <t>Цель подпрограммы - Повышение качества жизни и обеспечение прав на меры социальной поддержки отдельных категорий граждан Республики Татарстан</t>
  </si>
  <si>
    <t>1.1.1.1.1</t>
  </si>
  <si>
    <t xml:space="preserve">Задача подпрограммы - Предоставление мер социальной поддержки отдельным категориям граждан, установленных федеральным  и республиканским законодательствами.
</t>
  </si>
  <si>
    <t>1.1.1.1.1.1</t>
  </si>
  <si>
    <t>Предоставление единовременного пособия и ежемесячных денежных компенсаций гражданам при возникновении поствакцинальных осложнений</t>
  </si>
  <si>
    <t>бюджет Российской Федерации</t>
  </si>
  <si>
    <t>1. Предоставление гражданам в полном объеме пособий и компенсаций при возникновении поствакцинальных осложнений, процентов</t>
  </si>
  <si>
    <t>Всего</t>
  </si>
  <si>
    <t>1.1.1.1.1.3</t>
  </si>
  <si>
    <t>Предоставление субсидий-льгот на оплату жилищно-коммунальных услуг отдельным категориям граждан</t>
  </si>
  <si>
    <t>1.1.1.1.1.4</t>
  </si>
  <si>
    <t>Предоставление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t>
  </si>
  <si>
    <t>бюджет Республики Татарстан</t>
  </si>
  <si>
    <t>1.1.1.1.1.5</t>
  </si>
  <si>
    <t xml:space="preserve">Предоставление субсидий-льгот на оплату жилого помещения и коммунальных услуг отдельным категориям граждан, работающим и проживающим в сельской местности, рабочих поселках (поселках городского типа) </t>
  </si>
  <si>
    <t>1.1.1.1.1.6</t>
  </si>
  <si>
    <t>Предоставление ежемесячной денежной выплаты детям-инвалидам, нуждающимся в постоянном постороннем уходе</t>
  </si>
  <si>
    <t>1.1.1.1.1.7</t>
  </si>
  <si>
    <r>
      <t xml:space="preserve">Оказание государственной социальной помощи отдельным категориям населения   </t>
    </r>
    <r>
      <rPr>
        <sz val="9"/>
        <color indexed="10"/>
        <rFont val="Arial"/>
        <family val="2"/>
        <charset val="204"/>
      </rPr>
      <t/>
    </r>
  </si>
  <si>
    <t>Оказание государственной социальной помощи отдельным категориям населения</t>
  </si>
  <si>
    <t>1.1.1.1.1.8</t>
  </si>
  <si>
    <t>Проведение организационных и социально значимых мероприятий, в т.ч. проведение конкурсов, направленных на повышение качества предоставляемых услуг получателям социальных услуг в учреждениях социального обслуживания</t>
  </si>
  <si>
    <t>≥5</t>
  </si>
  <si>
    <t>1.1.1.1.1.9</t>
  </si>
  <si>
    <t>Проведение организационных и социально значимых мероприятий</t>
  </si>
  <si>
    <t xml:space="preserve"> Создание информационной системы долговременного ухода (в рамках реализации федерального проекта "Старшее поколение")</t>
  </si>
  <si>
    <t>1.1.1.1.1.10</t>
  </si>
  <si>
    <t>Обеспечение жильем отдельных категорий граждан, установленных Федеральными законами «О ветеранах» и «О социальной защите инвалидов в Российской Федерации»</t>
  </si>
  <si>
    <t>Обеспечение жильем отдельных категорий граждан, установленных федеральными законами «О ветеранах» и «О социальной защите инвалидов в Российской Федерации»</t>
  </si>
  <si>
    <t>1.1.1.1.1.11</t>
  </si>
  <si>
    <t xml:space="preserve">Обеспечение жильем отдельных категорий граждан, установленных статьей 8.2 Закона Республики Татарстан от 8 декабря 2004 года N 63-ЗРТ "Об адресной социальной поддержке населения в Республике Татарстан"
</t>
  </si>
  <si>
    <t>1.1.1.1.1.12</t>
  </si>
  <si>
    <t>Предоставление социального пособия на погребение и возмещение расходов по гарантированному перечню услуг по погребению</t>
  </si>
  <si>
    <t>1.1.1.1.1.13</t>
  </si>
  <si>
    <t>Предоставление ежегодной  денежной  выплаты лицам, награжденным знаками «Почетный донор СССР», «Почетный донор России»</t>
  </si>
  <si>
    <t>1.1.1.1.1.14</t>
  </si>
  <si>
    <t>Предоставление компенсаций расходов по проезду на транспорте к месту лечения в государственные учреждения здравоохранения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t>
  </si>
  <si>
    <t>1.1.1.1.1.17</t>
  </si>
  <si>
    <t>Обеспечение мер социальной поддержки населения</t>
  </si>
  <si>
    <t>1.1.1.1.2</t>
  </si>
  <si>
    <t xml:space="preserve">Задача подпрограммы - Обеспечение питанием обучающихся по образовательным программам основного общего и среднего общего образования в государственных и муниципальных общеобразовательных организациях, а также обучающихся в государственных и муниципальных профессиональных образовательных организациях
</t>
  </si>
  <si>
    <t>1.1.1.1.2.1</t>
  </si>
  <si>
    <t>Обеспечение питанием обучающихся в профессиональных образовательных организациях</t>
  </si>
  <si>
    <t>1.1.1.1.2.2</t>
  </si>
  <si>
    <t xml:space="preserve">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  </t>
  </si>
  <si>
    <t>Итого по подпрограмме «Социальные выплаты» на 2014 – 2025 годы</t>
  </si>
  <si>
    <t>Итого по подпрограмме «Социальные выплаты»на 2014 – 2020 годы</t>
  </si>
  <si>
    <t>1.2</t>
  </si>
  <si>
    <t>Задача государственной программы - Обеспечение социальной поддержки гражданам пожилого возраста</t>
  </si>
  <si>
    <t>1.2.1</t>
  </si>
  <si>
    <t>Подпрограмма - "Повышение качества жизни граждан пожилого возраста» на 2014 – 2025 годы</t>
  </si>
  <si>
    <t>1.2.1.1</t>
  </si>
  <si>
    <t>Цель подпрограммы - Обеспечение социальной поддержки гражданам пожилого возраста</t>
  </si>
  <si>
    <t>1.2.1.1.1</t>
  </si>
  <si>
    <t>Задача подпрограммы - Реализация мер по укреплению социальной защищенности граждан пожилого возраста</t>
  </si>
  <si>
    <t>1.2.1.1.1.1</t>
  </si>
  <si>
    <t>Предоставление мер социальной поддержки одиноким пенсионерам</t>
  </si>
  <si>
    <t>20. Предоставление в полном объеме мер социальной поддержки отдельным категориям граждан, процентов</t>
  </si>
  <si>
    <t>1.2.1.1.1.2</t>
  </si>
  <si>
    <t>Предоставление мер социальной поддержки ветеранам труда</t>
  </si>
  <si>
    <t>21. Предоставление в полном объеме мер социальной поддержки отдельным категориям граждан, процентов</t>
  </si>
  <si>
    <t>1.2.1.1.1.3</t>
  </si>
  <si>
    <t>Предоставление мер социальной поддержки труженикам тыла</t>
  </si>
  <si>
    <t>22. Предоставление в полном объеме мер социальной поддержки отдельным категориям граждан, процентов</t>
  </si>
  <si>
    <t>1.2.1.1.1.4</t>
  </si>
  <si>
    <t>Предоставление мер социальной поддержки реабилитированным лицам и лицам, признанным пострадавшими от политических репрессий</t>
  </si>
  <si>
    <t>23. Предоставление в полном объеме мер социальной поддержки отдельным категориям граждан, процентов</t>
  </si>
  <si>
    <t>1.2.1.1.1.5</t>
  </si>
  <si>
    <t>Предоставление мер социальной поддержки пенсионерам</t>
  </si>
  <si>
    <t>1.2.1.1.1.6</t>
  </si>
  <si>
    <t>Предоставление мер социальной поддержки лицам,  награжденным государственными наградами Республики Татарстан</t>
  </si>
  <si>
    <t>1.2.1.1.1.7</t>
  </si>
  <si>
    <t>Предоставление мер социальной поддержки ветеранам труда (в части расходов на зубопротезирование и слухопротезирование)</t>
  </si>
  <si>
    <t>26. Доля граждан, получивших услуги по зубопротезированию и (или) слухопротезированию, процентов</t>
  </si>
  <si>
    <t>Предоставление мер социальной поддержки ветеранам труда (в части расходов на зубо- и слухо-протезирование)</t>
  </si>
  <si>
    <t>1.2.1.1.1.8</t>
  </si>
  <si>
    <t xml:space="preserve">Предоставление мер социальной поддержки труженикам тыла (в части расходов на зубопротезирование и слухопротезирование)
</t>
  </si>
  <si>
    <t>27. Доля граждан, получивших услуги по зубопротезированию и (или) слухопротезированию, процентов</t>
  </si>
  <si>
    <t xml:space="preserve">Предоставление мер социальной поддержки труженикам тыла (в части расходов на зубо- и слухопротезирование)
</t>
  </si>
  <si>
    <t>1.2.1.1.1.9</t>
  </si>
  <si>
    <t>Предоставление мер социальной поддержки реабилитированным лицам и лицам, признанным пострадавшими от политических репрессий (в части расходов на зубопротезирование и слухопротезирование)</t>
  </si>
  <si>
    <t>Предоставление мер социальной поддержки реабилитированным лицам и лицам, признанным пострадавшими от политических репрессий (в части расходов на зубо- и слухо-протезирование)</t>
  </si>
  <si>
    <t>1.2.1.1.1.10</t>
  </si>
  <si>
    <t>Предоставление мер социальной поддержки  лицам, награжденным государственными наградами Республики Татарстан (в части расходов на зубопротезирование и слухопротезирование)</t>
  </si>
  <si>
    <t>Предоставление мер социальной поддержки  лицам, награжденным государственными наградами Республики Татарстан (в части расходов на зубо- и слухо-протезирование)</t>
  </si>
  <si>
    <t>1.2.1.1.1.11</t>
  </si>
  <si>
    <t xml:space="preserve">Выплата пенсий за выслугу лет государственным гражданским служащим Республики Татарстан, муниципальным служащим и доплат к пенсии за выслугу лет лицам, замещавшим государственную (муниципальную) должность Республики Татарстан                                          </t>
  </si>
  <si>
    <t>1.2.1.1.1.12</t>
  </si>
  <si>
    <t xml:space="preserve">Выплата доплат к государственной пенсии гражданам, имеющим особые заслуги перед Республикой Татарстан       </t>
  </si>
  <si>
    <t>Выплата доплат к государственной пенсии гражданам, имеющим особые заслуги перед Республикой Татарстан</t>
  </si>
  <si>
    <t>1.2.1.1.1.13</t>
  </si>
  <si>
    <t xml:space="preserve">Выплата единовременного поощрения в связи с выходом государственного гражданского служащего на государственную пенсию за выслугу лет    </t>
  </si>
  <si>
    <t>Выплата единовременного поощрения в связи с выходом государственного служащего на государственную пенсию за выслугу лет</t>
  </si>
  <si>
    <t>1.2.1.1.1.14</t>
  </si>
  <si>
    <t xml:space="preserve">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         </t>
  </si>
  <si>
    <t>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t>
  </si>
  <si>
    <t>1.2.1.1.1.15</t>
  </si>
  <si>
    <t>Реализация проекта "Приемная семья для пожилого человека" (в рамках реализации федерального проекта "Старшее поколение")</t>
  </si>
  <si>
    <t>1.2.1.1.1.16</t>
  </si>
  <si>
    <t>Компенсация расходов на уплату взноса на капитальный ремонт жилого помещения одиноко проживающим неработающим собственникам жилых помещений, достигшим возраста семидесяти и восьмидесяти лет</t>
  </si>
  <si>
    <t>1.2.1.1.2</t>
  </si>
  <si>
    <t>Задача подпрограммы - Усиление адресности предоставления мер социальной поддержки гражданам пожилого возраста</t>
  </si>
  <si>
    <t>1.2.1.1.2.1</t>
  </si>
  <si>
    <r>
      <t>Предоставление бесплатной юридической помощи</t>
    </r>
    <r>
      <rPr>
        <b/>
        <sz val="12"/>
        <rFont val="Arial"/>
        <family val="2"/>
        <charset val="204"/>
      </rPr>
      <t xml:space="preserve">    </t>
    </r>
    <r>
      <rPr>
        <sz val="12"/>
        <rFont val="Arial"/>
        <family val="2"/>
        <charset val="204"/>
      </rPr>
      <t xml:space="preserve"> </t>
    </r>
  </si>
  <si>
    <t>Предоставление бесплатной юридической помощи</t>
  </si>
  <si>
    <t>1.2.1.1.2.2</t>
  </si>
  <si>
    <t>Иные бюджетные ассигнования (оплата судебных решений)</t>
  </si>
  <si>
    <t>Итого по подпрограмме «Повышение качества жизни граждан пожилого возраста» на 2014 – 2025 годы</t>
  </si>
  <si>
    <t>Итого по подпрограмме "Повышение качества жизни граждан пожилого возраста» на 2014 – 2020 годы</t>
  </si>
  <si>
    <t>1.3</t>
  </si>
  <si>
    <t>Задача государственной программы - Повышение эффективности и качества социального обслуживания населения Республики Татарстан</t>
  </si>
  <si>
    <t>1.3.1</t>
  </si>
  <si>
    <t>Подпрограмма - «Модернизация и развитие социального обслуживания населения Республики Татарстан»  на 2014 – 2025 годы</t>
  </si>
  <si>
    <t>1.3.1.1</t>
  </si>
  <si>
    <t>Цель подпрограммы - Повышение эффективности и качества социального обслуживания населения Республики Татарстан</t>
  </si>
  <si>
    <t>1.3.1.1.1</t>
  </si>
  <si>
    <t>Задача подпрограммы - Обеспечение повышения уровня и качества предоставления гражданам государственных социальных услуг</t>
  </si>
  <si>
    <t>1.3.1.1.1.1</t>
  </si>
  <si>
    <t>Обеспечение деятельности государственных организаций социального обслуживания населения</t>
  </si>
  <si>
    <t>1.3.1.1.1.2</t>
  </si>
  <si>
    <t xml:space="preserve"> «Создание системы долговременного ухода (в рамках реализации федерального проекта «Старшее поколение»)</t>
  </si>
  <si>
    <t>1.3.1.1.2</t>
  </si>
  <si>
    <t>Задача подпрограммы - Развитие негосударственного сектора в сфере социального обслуживания населения</t>
  </si>
  <si>
    <t>1.3.1.1.2.1</t>
  </si>
  <si>
    <t>Предоставление социальных услуг негосударственными организациями</t>
  </si>
  <si>
    <t>1.3.1.1.3</t>
  </si>
  <si>
    <t xml:space="preserve">Задача подпрограммы -  Совершенствование системы оплаты труда и повышение заработной платы работников отрасли
</t>
  </si>
  <si>
    <t>1.3.1.1.3.1</t>
  </si>
  <si>
    <t xml:space="preserve">Предоставление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t>
  </si>
  <si>
    <t>1.3.1.1.3.2</t>
  </si>
  <si>
    <t>1.3.1.1.4</t>
  </si>
  <si>
    <t>Задача подпрограммы - Укрепление материально-технической базы государственных учреждений социального обслуживания населения</t>
  </si>
  <si>
    <t>1.3.1.1.4.1</t>
  </si>
  <si>
    <t xml:space="preserve">Предоставление средств государственным учреждениям социального обслуживания на совершенствование материально-технической базы, в т.ч. проведение капитального ремонта
</t>
  </si>
  <si>
    <t>Итого по подпрограмме «Модернизация и развитие социального обслуживания населения Республики Татарстан»  на 2014 – 2025 годы</t>
  </si>
  <si>
    <t>1.4</t>
  </si>
  <si>
    <t>Задача государственной программы - Поддержка, укрепление и защита семьи и ценностей семейной жизни, повышение качества жизни семей</t>
  </si>
  <si>
    <t>1.4.1</t>
  </si>
  <si>
    <t xml:space="preserve">Подпрограмма - «Улучшение социально-экономического положения семей» на 2015 - 2025 годы
</t>
  </si>
  <si>
    <t>1.4.1.1</t>
  </si>
  <si>
    <t>Цель подпрограммы - Поддержка, укрепление и защита семьи и ценностей семейной жизни, повышение качества жизни семей</t>
  </si>
  <si>
    <t>1.4.1.1.1</t>
  </si>
  <si>
    <t>Задача подпрограммы - Развитие системы мер социальной поддержки семей</t>
  </si>
  <si>
    <t>1.4.1.1.1.2</t>
  </si>
  <si>
    <t>Предоставление субсидий-льгот на оплату жилья и коммунальных услуг многодетным семьям</t>
  </si>
  <si>
    <t>1.4.1.1.1.3</t>
  </si>
  <si>
    <t>Предоставление гражданам субсидий на оплату жилого помещения и коммунальных услуг</t>
  </si>
  <si>
    <t>1.4.1.1.1.4</t>
  </si>
  <si>
    <t>Предоставление ежемесячного пособия на ребенка</t>
  </si>
  <si>
    <t>1.4.1.1.1.5</t>
  </si>
  <si>
    <t>Предоставление пособий семьям, воспитывающим трех и более одновременно рожденных детей (с 2019 года в рамках федерального проекта "Финансовая поддержка семей при рождении детей")</t>
  </si>
  <si>
    <t>Предоставление пособий семьям, воспитывающим трех и более одновременно рожденных детей</t>
  </si>
  <si>
    <t>1.4.1.1.1.6</t>
  </si>
  <si>
    <t>1.4.1.1.1.7</t>
  </si>
  <si>
    <t>Обеспечение перевозки несовершеннолетних, самовольно ушедших из семей, детских домов, школ-интернатов, специальных учебно-воспитательных и иных детских учреждений</t>
  </si>
  <si>
    <t>1.4.1.1.1.8</t>
  </si>
  <si>
    <t>Единовременная выплата женщинам, постоянно проживающим в сельской местности, при рождении ребенка (с 2019 года в рамках федерального проекта "Финансовая поддержка семей при рождении детей")</t>
  </si>
  <si>
    <t>1.4.1.1.1.9</t>
  </si>
  <si>
    <t>Осуществление ежемесячной выплаты в связи с рождением (усыновлением) первого ребенка (с 2019 года в рамках федерального проекта "Финансовая поддержка семей при рождении детей")</t>
  </si>
  <si>
    <t>1.4.1.1.1.10</t>
  </si>
  <si>
    <t xml:space="preserve">Предоставление выплат на приобретение лекарственных средств семьям, имеющим детей в возрасте до 3-х лет </t>
  </si>
  <si>
    <t>1.4.1.1.1.11</t>
  </si>
  <si>
    <t>Предоставление ежемесячной денежной выплаты на ребенка от 3 до 7 лет включительно</t>
  </si>
  <si>
    <t>1.4.1.1.1.12</t>
  </si>
  <si>
    <t>Предоставление компенсации части родительской платы за присмотр и уход за ребенком в дошкольных образовательных организациях (с 2019 года в рамках федерального проекта "Финансовая поддержка семей при рождении детей")</t>
  </si>
  <si>
    <t>Предоставление компенсации части родительской платы за присмотр и уход за ребенком в дошкольных образовательных организациях</t>
  </si>
  <si>
    <t xml:space="preserve">Предоставление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единовременного пособия на обеспечение одеждой, обувью, мягким инвентарем и оборудованием при выпуске из государственных профессиональных образовательных организаций и образовательных организаций высшего образования; единовременного пособия при выпуске из государственных профессиональных образовательных организаций и образовательных организаций высшего образования;
ежегодного пособия на приобретение одежды,обуви, мягкого инвентаря;
ежегодного пособия на приобретение учебной литературы и письменных принадлежностей;
ежемесячного пособия на питание;
ежемесячной стипендии детям-сиротам и детям –инвалидам; ежемесячной субсидии на проезд детям-сиротам, детям, оставшимся без попечения родителей
</t>
  </si>
  <si>
    <t>Предоставление ежемесячного пособия в размере разницы между прожиточным минимумом и среднедушевым доходом семьи, семьям с пятью и более детьми в возрасте до 18 лет, в которых хотя бы один из родителей является инвалидом и (или) хотя бы один из детей является ребенком-инвалидом</t>
  </si>
  <si>
    <t>1.4.1.1.2</t>
  </si>
  <si>
    <t>Задача подпрограммы - Создание условий для организации обеспечения детей первых трех лет жизни специальными продуктами детского питания по рецептам врачей</t>
  </si>
  <si>
    <t>1.4.1.1.2.1</t>
  </si>
  <si>
    <t xml:space="preserve">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величины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 (с 2019 года в рамках федерального проекта "Финансовая поддержка семей при рождении детей") </t>
  </si>
  <si>
    <t>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t>
  </si>
  <si>
    <t>1.4.1.1.2.2</t>
  </si>
  <si>
    <t>Возмещение недополученных доходов сельскохозяйственным товаропроизводителям, поставляющим молоко для производства детского питания</t>
  </si>
  <si>
    <t>1.4.1.1.3</t>
  </si>
  <si>
    <t>Задача подпрограммы - Создание благоприятных условий для устройства детей-сирот и детей, оставшихся без попечения родителей, на воспитание в семью</t>
  </si>
  <si>
    <t>1.4.1.1.3.2</t>
  </si>
  <si>
    <t xml:space="preserve">Выплата приемной семье на содержание подопечных детей (вознаграждение приемного родителя)      </t>
  </si>
  <si>
    <t>Выплата приемной семье на содержание подопечных детей (вознаграждение приемного родителя)</t>
  </si>
  <si>
    <t>1.4.1.1.3.3</t>
  </si>
  <si>
    <r>
      <t xml:space="preserve">Выплаты приемной семье на содержание подопечных детей    </t>
    </r>
    <r>
      <rPr>
        <sz val="12"/>
        <color indexed="10"/>
        <rFont val="Arial"/>
        <family val="2"/>
        <charset val="204"/>
      </rPr>
      <t/>
    </r>
  </si>
  <si>
    <t>Выплаты приемной семье на содержание подопечных детей</t>
  </si>
  <si>
    <t>1.4.1.1.3.4</t>
  </si>
  <si>
    <t xml:space="preserve">Выплаты семьям опекунов на содержание подопечных детей      </t>
  </si>
  <si>
    <t>Выплаты семьям опекунов на содержание подопечных детей</t>
  </si>
  <si>
    <t>1.4.1.1.3.5</t>
  </si>
  <si>
    <t xml:space="preserve">Подготовка лиц, желающих принять на воспитание в свою семью ребенка, оставшегося без попечения родителей    </t>
  </si>
  <si>
    <t>Подготовка лиц, желающих принять на воспитание в свою семью ребенка, оставшегося без попечения родителей</t>
  </si>
  <si>
    <t>1.4.1.1.3.6</t>
  </si>
  <si>
    <t xml:space="preserve">Реализация государственных полномочий по организации и осуществлению деятельности по опеке и попечительству    </t>
  </si>
  <si>
    <t>Реализация государственных полномочий по организации и осуществлению деятельности по опеке и попечительству</t>
  </si>
  <si>
    <t>1.4.1.1.4</t>
  </si>
  <si>
    <t>Задача подпрограммы - Повышение ценности и общественного престижа семейного образа жизни, пропаганда ответственного отцовства и материнства</t>
  </si>
  <si>
    <t>1.4.1.1.4.1</t>
  </si>
  <si>
    <t>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 (с 2019 года в рамках федерального проекта "Финансовая поддержка семей при рождении детей")</t>
  </si>
  <si>
    <t>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t>
  </si>
  <si>
    <t>1.4.1.1.4.2</t>
  </si>
  <si>
    <t>Ежегодное вручение медали «За любовь и верность» заслуженным семьям Татарстана</t>
  </si>
  <si>
    <t>1.4.1.1.4.3</t>
  </si>
  <si>
    <t>Торжественный прием от имени Президента Республики Татарстан Р.Н.Минниханова и его супруги Г.А.Миннихановой  в честь лучших семей Республики Татарстан</t>
  </si>
  <si>
    <t>1.4.1.1.5</t>
  </si>
  <si>
    <t>Задача подпрограммы - Профилактика семейного неблагополучия, детской безнадзорности и беспризорности</t>
  </si>
  <si>
    <t>1.4.1.1.5.1</t>
  </si>
  <si>
    <t>Ознакомление населения с перечнем гарантированных государством социальных услуг семье и детям, находящимся в трудной жизненной ситуации, в средствах массовой информации, информационных стендах учреждений, через рекламную полиграфическую продукцию</t>
  </si>
  <si>
    <t>1.4.1.1.5.2</t>
  </si>
  <si>
    <t>Реализация технологии индивидуальной реабилитационной работы с несовершеннолетними, находящимися в социально опасном положении, и их семьями «Межведомственное социальное патронирование»</t>
  </si>
  <si>
    <t>1.4.1.1.5.3</t>
  </si>
  <si>
    <t>Итого по подпрограмме «Улучшение социально-экономического положения семей» на 2015 - 2025 годы</t>
  </si>
  <si>
    <t>1.6</t>
  </si>
  <si>
    <t>Задача государственной 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</si>
  <si>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1.6.1</t>
  </si>
  <si>
    <t>Подпрограмма - «Энергосбережение и повышение энергетической эффективности»</t>
  </si>
  <si>
    <t>1.6.1.1</t>
  </si>
  <si>
    <t>Цель подпрограммы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</si>
  <si>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1.6.1.1.1</t>
  </si>
  <si>
    <r>
      <t xml:space="preserve">Задача подпрограммы - Разработка и внедрение механизма стимулирования энергосбережения и повышения энергетической эффективности.
</t>
    </r>
    <r>
      <rPr>
        <sz val="11"/>
        <rFont val="Arial"/>
        <family val="2"/>
        <charset val="204"/>
      </rPr>
      <t xml:space="preserve">
</t>
    </r>
  </si>
  <si>
    <t>1.6.1.1.1.1</t>
  </si>
  <si>
    <t xml:space="preserve">Проведение мероприятий методического, просветительского и разъяснительного характера
</t>
  </si>
  <si>
    <t xml:space="preserve">Задача подпрограммы - Модернизирование системы освещения
</t>
  </si>
  <si>
    <t xml:space="preserve">Модернизация системы освещения учреждений социальной сферы                                  
</t>
  </si>
  <si>
    <t>1.7.1.1.4.1</t>
  </si>
  <si>
    <t>Задача подпрограммы - Внедрение сенсорных смесителей, нажимных кранов</t>
  </si>
  <si>
    <t>Внедрение сенсорных смесителей, нажимных кранов в учреждения социальной сферы</t>
  </si>
  <si>
    <t>Итого по подпрограмме «Энергосбережение и повышение энергетической эффективности»</t>
  </si>
  <si>
    <t>Задача государственной программы - Создание комфортных и безопасных условий жизнедеятельности граждан в учреждениях социального обслуживания Республики Татарстан</t>
  </si>
  <si>
    <t xml:space="preserve">Подпрограмма - «Развитие социальной и инженерной инфраструктуры в рамках государственной программы "Социальная поддержка граждан Республики Татарстан» на 2014 - 2025 годы»
</t>
  </si>
  <si>
    <t>1.7.1.1</t>
  </si>
  <si>
    <t>Цель подпрограммы - Создание комфортных и безопасных условий жизнедеятельности граждан в учреждениях социального обслуживания Республики Татарстан</t>
  </si>
  <si>
    <t>1.7.1.1.1</t>
  </si>
  <si>
    <t>Задача подпрограммы - Обеспечение повышения уровня и качества капитального ремонта и соблюдение в учреждениях социального обслуживания санитарно-эпидемиологических норм и требований противопожарной безопасности</t>
  </si>
  <si>
    <t>1.7.1.1.1.1</t>
  </si>
  <si>
    <t>Проведение мероприятий, предусматривающих капитальное строительство, реконструкцию и капитальный ремонт организаций</t>
  </si>
  <si>
    <t>Итого по подпрограмме «Развитие социальной и инженерной инфраструктуры в рамках государственной программы «Социальная поддержка граждан Республики Татарстан» на 2014 - 2025 годы»</t>
  </si>
  <si>
    <t>Итого по подпрограмме Бюджетные инвестиции и капитальный ремонт социальной и инженерной инфраструктуры в рамках Государственной программы "Социальная поддержка граждан Республики Татарстан" на 2014 - 2020 годы</t>
  </si>
  <si>
    <t>1.8.</t>
  </si>
  <si>
    <t xml:space="preserve">Задача государственной программы - Повышение уровня обеспеченности инвалидов, в том числе детей-инвалидов, реабилитационными и абилитационными услугами, ранней помощью, а также уровня профессионального развития и занятости, включая содействие занятости, инвалидов, в том числе детей-инвалидов, развитие сопровождаемого проживания инвалидов в Республике Татарстан
</t>
  </si>
  <si>
    <t>1.8.1.</t>
  </si>
  <si>
    <t>1.8.1.1</t>
  </si>
  <si>
    <t xml:space="preserve">Цель подпрограммы - Повышение уровня обеспеченности инвалидов, в том числе детей-инвалидов, реабилитационными и абилитационными услугами, ранней помощью, а также уровня профессионального развития и занятости, включая содействие занятости, инвалидов, в том числе детей-инвалидов, развитие сопровождаемого проживания инвалидов в Республике Татарстан
</t>
  </si>
  <si>
    <t xml:space="preserve">Задача подпрограммы - Определение потребности инвалидов, в том числе детей-инвалидов, в реабилитационных и абилитационных услугах, услугах ранней помощи, получении услуг в рамках сопровождаемого проживания в Республике Татарстан
</t>
  </si>
  <si>
    <t>1.8.1.1.1.1</t>
  </si>
  <si>
    <t xml:space="preserve">Мониторинг потребности инвалидов, в том числе детей-инвалидов, имеющих индивидуальные программы реабилитации или абилитации инвалида, ребенка-инвалида, в реабилитационных и абилитационных услугах: медицинской реабилитации или абилитации; мероприятий психолого-педагогической реабилитации или абилитации, мероприятий по общему и профессиональному образованию; социальной реабилитации или абилитации; профессиональной реабилитации или абилитации; физкультурно-оздоровительных мероприятий, занятий спортом
</t>
  </si>
  <si>
    <t xml:space="preserve">Мониторинг потребности в услугах ранней помощи детей целевой группы и их родителей
</t>
  </si>
  <si>
    <t>Мониторинг потребности в получении услуг в рамках сопровождаемого проживания</t>
  </si>
  <si>
    <t>1.8.1.1.2.</t>
  </si>
  <si>
    <t>Задача подпрограммы - Формирование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Республике Татарстан</t>
  </si>
  <si>
    <t xml:space="preserve">Организация сопровождаемого содействия занятости инвалидов путем предоставления субсидии на осуществление деятельности по сопровождаемому содействию занятости инвалидов организациям независимо от организационно-правовой формы и (или) индивидуальным предпринимателям; профессионального обучения и дополнительного профессионального образования, профессиональной ориентации (содействие в выборе сферы деятельности (профессии), социальной адаптации на рынке труда и психологической поддержки незанятых инвалидов (повышение мотивации к труду, снижение актуальности психологических проблем, препятствующих профессиональной и социальной самореализации)); предоставление субсидий на сохранение рабочих мест инвалидов на предприятиях, образованных общественными объединениями инвалидов, в том числе для инвалидов, нуждающихся в сопровождаемом содействии их занятости; компенсация расходов работодателей на создание специальных рабочих мест для инвалидов в рамках квоты, в том числе для инвалидов, нуждающихся в сопровождаемом содействии их занятости
</t>
  </si>
  <si>
    <t xml:space="preserve">Задача подпрограммы - Формирование условий для развития системы комплексной реабилитации и абилитации инвалидов, в том числе детей-инвалидов, а также ранней помощи, сопровождаемого проживания инвалидов в Республике Татарстан
</t>
  </si>
  <si>
    <t xml:space="preserve">Оснащение организаций, предоставляющих услуги реабилитации и абилитации инвалидам, в том числе детям-инвалидам, а также услуги ранней помощи, сопровождаемого проживания, реабилитационным и абилитационным оборудованием в целях обеспечения социальной реабилитации и абилитации инвалидов, в том числе детей-инвалидов
</t>
  </si>
  <si>
    <t>бюджет Российской Федераци</t>
  </si>
  <si>
    <t xml:space="preserve">бюджет Республики Татарстан </t>
  </si>
  <si>
    <t>всего</t>
  </si>
  <si>
    <t xml:space="preserve">Организация обучения (профессиональная переподготовка, повышение квалификации) специалистов, предоставляющих услуги реабилитации и абилитации инвалидов, в том числе детей-инвалидов, ранней помощи, сопровождаемого проживания
</t>
  </si>
  <si>
    <t xml:space="preserve">Задача подпрограммы - Организация межведомственного взаимодействия при реализации программы комплексной реабилитации и абилитации инвалидов, в том числе детей-инвалидов, а также ранней помощи; повышение доступности и качества реабилитационных или абилитационных услуг
</t>
  </si>
  <si>
    <t xml:space="preserve">Техническая поддержка и доработка информационных систем, приобретение неисключительных прав на использование программного обеспечения и сертификатов активации сервиса технической поддержки программного обеспечения, администрирование средств защиты информации в целях обеспечения межведомственного взаимодействия в рамках реализации программы комплексной реабилитации и абилитации инвалида, в том числе ребенка-инвалида, а также оказания ранней помощи (создание, эксплуатация и развитие (доработка) единой информационной системы Республики Татарстан в целях формирования системы комплексной реабилитации инвалидов, в том числе детей-инвалидов, включая раннюю помощь и сопровождаемое проживание инвалидов)
</t>
  </si>
  <si>
    <t>Итого по подпрограмме «Формирование системы комплексной реабилитации и абалитации инвалидов, в том числе детей-инвалидов» на 2019-2020 годы</t>
  </si>
  <si>
    <t xml:space="preserve">Задача государственной программы: Снижение в два раза уровня бедности в Республике Татарстан и повышение уровня жизни населения к 2024 году
</t>
  </si>
  <si>
    <t>Подпрограмма - «Снижение доли населения с доходами ниже прожиточного минимума на 2020 – 2024 годы»</t>
  </si>
  <si>
    <t>Задача подпрограммы - Повышение уровня и превышение темпов роста доходов граждан, в том числе средней заработной платы, над темпом роста инфляции</t>
  </si>
  <si>
    <t>Обеспечение увеличения минимальной заработной платы путем ежегодного заключения регионального соглашения о минимальной заработной плате</t>
  </si>
  <si>
    <t>да</t>
  </si>
  <si>
    <t>Задача подпрограммы - Снижение расходной части бюджета граждан, в том числе путем развития социальной помощи нуждающимся гражданам</t>
  </si>
  <si>
    <t>Формирование и ведение реестра граждан с доходами ниже прожиточного минимума в разрезе муниципальных районов и городских округов</t>
  </si>
  <si>
    <t>Задача подпрограммы - Развитие системы социального контракта</t>
  </si>
  <si>
    <t>Задача подпрограммы - Организация социальной адаптации малообеспеченных граждан</t>
  </si>
  <si>
    <t>Выплата ежемесячного социального пособия гражданам, заключившим социальный контракт на оказание помощи  на преодоление трудной жизненной ситуации</t>
  </si>
  <si>
    <t xml:space="preserve">Итого по подпрограмме «Снижение доли населения с доходами ниже прожиточного минимума на 2020 – 2024 годы» </t>
  </si>
  <si>
    <t>Итого по программе «Социальная поддержка граждан Республики Татарстан» на 2014 – 2025 годы</t>
  </si>
  <si>
    <t>Итого по программе «Социальная поддержка граждан Республики Татарстан» на 2014 – 2020 годы</t>
  </si>
  <si>
    <t>предыдущий год</t>
  </si>
  <si>
    <t xml:space="preserve">9. </t>
  </si>
  <si>
    <t>11.</t>
  </si>
  <si>
    <t xml:space="preserve">Выплата дополнительной единовременной денежной выплаты в связи с усыновлением (удочерением) ребенка-инвалида
</t>
  </si>
  <si>
    <t>Оказание государственной социальной помощи на основании социального контракта</t>
  </si>
  <si>
    <t>Цель подпрограммы - Снижение уровня бедности в Республике Татарстан к 2030 году в два раза по сравнению с показателем 2017 года, в т.ч. достижение значения уровня бедности к 2024 году на уровне 5,5 процента</t>
  </si>
  <si>
    <t>Подпрограмма «Формирование системы комплексной реабилитации и абилитации инвалидов, в том числе детей-инвалидов» на 2019-2024 годы</t>
  </si>
  <si>
    <t>х</t>
  </si>
  <si>
    <t>2. Предоставление в полном объеме субсидий-льгот на оплату жилищно-коммунальных услуг гражданам, имеющим право, из числа обратившихся за их назначением, процентов</t>
  </si>
  <si>
    <t>3. Предоставление в полном объеме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 процентов</t>
  </si>
  <si>
    <t>4. Предоставление в полном объеме субсидий-льгот на оплату жилья и коммунальных услуг отдельным категориям граждан, работающим и проживающим в сельской местности, поселках городского типа, процентов</t>
  </si>
  <si>
    <t>5. Предоставление ежемесячной денежной выплаты детям-инвалидам, нуждающимся в постоянном постороннем уходе, процентов</t>
  </si>
  <si>
    <t>6. Обеспечение распределения по территориальным органам социальной защиты приобретенных путевок на санаторно-курортное лечение пенсионеров и работников бюджетных учреждений, процентов</t>
  </si>
  <si>
    <t>7. Доля получателей мер государственной социальной помощи на основе социального контракта, процентов</t>
  </si>
  <si>
    <t>8. Проведение запланированных организационных и социально значимых мероприятий в полном объеме, процентов</t>
  </si>
  <si>
    <t>9. Количество разработанных нормативно-пра-вовых актов Республики Татарстан по организа-ции проведения социально значимых мероприятий, единиц</t>
  </si>
  <si>
    <t>10. Количество информационных ресурсов, единиц</t>
  </si>
  <si>
    <t>11. Обеспечение финансирования представленных гражданами к оплате договоров на приобретение жилья в полном объеме, процентов</t>
  </si>
  <si>
    <t xml:space="preserve">12. Обеспечение финансирования представленных гражданами к оплате договоров на приобретение жилья в полном объеме, процентов  </t>
  </si>
  <si>
    <t>13. Предоставление социального пособия на погребение и возмещение расходов по гарантированному перечню услуг по погребению в полном объеме, процентов</t>
  </si>
  <si>
    <t>14. Предоставление ежегодной денежной выплаты лицам, награжденным знаками «Почетный донор СССР», «Почетный донор России» в полном объеме, процентов</t>
  </si>
  <si>
    <t>15. Предоставление компенсаций расходов по проезду на транспорте к месту лечения в государственные медицинские организации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 в полном объеме, процентов</t>
  </si>
  <si>
    <t>16. Предоставление в полном объеме питания обучающимся в профессиональных образовательных организациях, процентов</t>
  </si>
  <si>
    <t>17. Предоставление в полном объеме питания обучающимся по образовательным программам основного общего и среднего общего образования в муниципальных образовательных организациях, процентов</t>
  </si>
  <si>
    <t>18. Предоставление в полном объеме мер социальной поддержки отдельным категориям граждан, процентов</t>
  </si>
  <si>
    <t>19. Предоставление в полном объеме мер социальной поддержки отдельным категориям граждан, процентов</t>
  </si>
  <si>
    <t>24. Доля граждан, получивших услуги по зубопротезированию и (или) слухопротезированию, процентов</t>
  </si>
  <si>
    <t>25. Доля граждан, получивших услуги по зубопротезированию и (или) слухопротезированию, процентов</t>
  </si>
  <si>
    <t>28. Доля государственных гражданских (муниципальных) служащих, реализовавших право на получение пенсий за выслугу лет и доплат к пенсии, от числа имеющих право и заявившихся на получение, процентов</t>
  </si>
  <si>
    <t>29. Доля граждан, имеющих особые заслуги перед Республикой Татарстан, реализовавших право на получение доплат к государственной пенсии, от числа имеющих право и заявившихся на получение, процентов</t>
  </si>
  <si>
    <t xml:space="preserve">30. Доля государственных гражданских (муниципальных) служащих, получивших единовременное поощрение в связи с выходом на государственную пенсию за выслугу лет, реализовавших право на его получение, от числа имеющих право и заявившихся на получение, процентов    </t>
  </si>
  <si>
    <t>31. Доля граждан, получивших ежемесячное пожизненное содержание, выходное пособие, а также иные меры материального и социального обеспечения, от числа лиц, имеющих право на их получение, процентов</t>
  </si>
  <si>
    <t>32. Создание приемных семей для дееспособных граждан пожилого возраста, признанных нуждающимися в предоставлении социальных услуг в стационарной форме социального обслуживания, человек</t>
  </si>
  <si>
    <t>33. Предоставление компенсации расходов на уплату взноса на капитальный ремонт жилого помещения одиноко проживающим неработающим собственникам жилых помещений, достигшим возраста семидесяти и восьмидесяти лет, в полном объеме, процентов</t>
  </si>
  <si>
    <t>34. Доля граждан, реализовавших право на получение бесплатной юридической помощи, от числа имеющих право и заявившихся на ее получение, процентов</t>
  </si>
  <si>
    <t>35. Доля граждан, получивших социальные услуги в государственных организациях социального обслуживания, в общем числе граждан, имеющих право на получение социальных услуг и обратившихся за их получением в организации социального обслуживания, процентов, в том числе:</t>
  </si>
  <si>
    <t>36. в стационарных учреждениях социального обслуживания для граждан пожилого возраста и инвалидов общего типа, процентов</t>
  </si>
  <si>
    <t>37. в стационарных учреждениях социального обслуживания для детей, процентов</t>
  </si>
  <si>
    <t>38. в стационарных учреждениях социального обслуживания для инвалидов психоневрологического профиля, процентов</t>
  </si>
  <si>
    <t xml:space="preserve">39. в учреждениях социального обслуживания для инвалидов, детей-инвалидов, процентов                       </t>
  </si>
  <si>
    <t>40. в учреждениях социального обслуживания, предоставляющих социальные услуги в разных формах социального обслуживания (стационарной, полустационарной, на дому), процентов</t>
  </si>
  <si>
    <t>41. в учреждениях социального обслуживания для лиц без определенного места жительства и занятий, процентов</t>
  </si>
  <si>
    <t>42. Доля специалистов, прошедших повышение квалификации, от общего количества специалистов отрасли, направляемых на повышение квалификации, процентов</t>
  </si>
  <si>
    <t>43. Доля граждан, реализовавших свое право на получение мер социальной поддержки, от числа граждан, имеющих право и обратившихся за их получением, процентов</t>
  </si>
  <si>
    <t xml:space="preserve">44. Доля государственных организаций социального обслуживания населения, деятельность которых не соответствует установленным критериям (стандартам), процентов </t>
  </si>
  <si>
    <t>45. Доля граждан старше трудоспособного возраста и инвалидов, получающих услуги в рамках системы долговременного ухода, от общего числа граждан старше трудоспособного возраста и инвалидов, нуждающихся в долговременном уходе, процентов</t>
  </si>
  <si>
    <t>46. Доля граждан старше трудоспособного возраста и инвалидов, получивших социальные услуги в организациях социального обслуживания, от общего числа граждан старше трудоспособного возраста и инвалидов, процентов</t>
  </si>
  <si>
    <t>1.1.1.1.1.2</t>
  </si>
  <si>
    <t>1.4.1.1.1.1</t>
  </si>
  <si>
    <t>1.4.1.1.3.1</t>
  </si>
  <si>
    <t>1.8.1.1.2.1</t>
  </si>
  <si>
    <t>1.5</t>
  </si>
  <si>
    <t>1.5.1</t>
  </si>
  <si>
    <t>1.5.1.1</t>
  </si>
  <si>
    <t>1.5.1.1.1</t>
  </si>
  <si>
    <t>1.5.1.1.1.1</t>
  </si>
  <si>
    <t>1.5.1.1.2</t>
  </si>
  <si>
    <t>1.5.1.1.2.1</t>
  </si>
  <si>
    <t>1.5.1.1.3</t>
  </si>
  <si>
    <t>1.5.1.1.3.1</t>
  </si>
  <si>
    <t>1.7.</t>
  </si>
  <si>
    <t>1.7.1.</t>
  </si>
  <si>
    <t>1.7.1.1.1.2</t>
  </si>
  <si>
    <t>1.7.1.1.1.3</t>
  </si>
  <si>
    <t>1.7.1.1.2.</t>
  </si>
  <si>
    <t>1.7.1.1.2.1</t>
  </si>
  <si>
    <t>1.7.1.1.3</t>
  </si>
  <si>
    <t>1.7.1.1.3.1</t>
  </si>
  <si>
    <t>1.7.1.1.3.2</t>
  </si>
  <si>
    <t>1.7.1.1.4</t>
  </si>
  <si>
    <t>1.8.1.1.1.</t>
  </si>
  <si>
    <t>1.8.1.1.3.</t>
  </si>
  <si>
    <t>1.8.1.1.3.1.</t>
  </si>
  <si>
    <t>1.8.1.1.4.</t>
  </si>
  <si>
    <t>1.8.1.1.4.1.</t>
  </si>
  <si>
    <t>1.1.1.1.1.23</t>
  </si>
  <si>
    <t>1.1.1.1.1.15</t>
  </si>
  <si>
    <t>1.3.1.1.1.3</t>
  </si>
  <si>
    <t xml:space="preserve">Реализация в Республике Татарстан пилотного проекта по вовлечению частных медицинских организаций в оказание медико-социальных услуг лицам в возрасте 65 лет и старше, являющимся гражданами Российской Федерации, в том числе проживающим в сельской местности (в рамках реализации федерального проекта "Старшее поколение")
</t>
  </si>
  <si>
    <t xml:space="preserve">47. Число обслуживаемых лиц в возрасте 65 лет и старше, которым оказывают медико-социальные услуги частные медицинские организации, человек
</t>
  </si>
  <si>
    <t>1.4.1.1.4.4</t>
  </si>
  <si>
    <t>1.4.1.1.4.5</t>
  </si>
  <si>
    <t xml:space="preserve">Предоставление единовременного вознаграждения родителям (усыновителям), награжденным медалью "Родительская доблесть"
</t>
  </si>
  <si>
    <t>x</t>
  </si>
  <si>
    <t xml:space="preserve">Субвенция бюджету Пенсионного фонда Российской Федерации на осуществление выплаты на ребенка в возрасте от 8 до 17 лет
</t>
  </si>
  <si>
    <t>1.1.1.1.1.16</t>
  </si>
  <si>
    <t>Социальные выплаты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</si>
  <si>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Подпрограмма - «Социальные выплаты» на 2014 – 2025 годы</t>
  </si>
  <si>
    <t>бюджет Пенсионного фонда РФ</t>
  </si>
  <si>
    <t>Единовременная денежная выплата на детей граждан, участвующих в специальной военной операции</t>
  </si>
  <si>
    <t>за 2022 год</t>
  </si>
  <si>
    <t>Предоставление мер социальной поддержки многодетным семьям</t>
  </si>
  <si>
    <t>Организация обеспечения детей первых трех лет жизни специальными продуктами детского питания по рецептам врачей</t>
  </si>
  <si>
    <t>48. Удельный вес негосударственных организаций, оказывающих социальные услуги, от общего количества организаций всех форм собственности, процентов</t>
  </si>
  <si>
    <t>49.  Удельный вес граждан пожилого возраста и инвалидов (взрослых и детей), получивших услуги в негосударственных организациях социального обслуживания, в общей численности граждан пожилого возраста и инвалидов (взрослых и детей), получивших услуги в организациях социального обслуживания всех форм собственности, процентов</t>
  </si>
  <si>
    <t>50. Установление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принятым на работу в течение года после окончания образовательной организации высшего образования, процентов</t>
  </si>
  <si>
    <t>51. Удельный вес государственных организаций социального обслуживания, доведенных до норм СанПин, в общем количестве государственных организаций социального обслуживания, процентов</t>
  </si>
  <si>
    <t>52. Предоставление в полном объеме мер социальной поддержки многодетным семьям, обратившимся в органы социальной защиты, процентов</t>
  </si>
  <si>
    <t xml:space="preserve">53. Предоставление в полном объеме семьям субсидий на оплату жилого помещения и коммунальных услуг, процентов
</t>
  </si>
  <si>
    <t>54. Предоставление ежемесячного пособия на ребенка в полном объеме, процентов</t>
  </si>
  <si>
    <t>55. Предоставление в полном объеме  пособий семьям, воспитывающим трех и более одновременно рожденных детей, процентов</t>
  </si>
  <si>
    <t xml:space="preserve">56. Оплата расходов по перевозке несовершеннолетних, самовольно ушедших из семей, детских домов, школ-интернатов, специальных учебно-воспитательных и иных детских учреждений, процентов   </t>
  </si>
  <si>
    <t>57. Предоставление единовремеменной выплаты при рождении первого (третьего) ребенка женщинам, проживающим в сельской местности в полном объеме, процентов</t>
  </si>
  <si>
    <t>58. Предоставление ежемесячной выплаты в связи с рождением (усыновлением) первого ребенка в полном объеме, процентов</t>
  </si>
  <si>
    <t>59. Предоставление в полном объеме выплат на приобретение лекарственных средств семьям, имеющим детей в возрасте до 3-х лет, имеющим право, из числа обратившихся за их назначением, процентов, процентов</t>
  </si>
  <si>
    <t>60. Предоставление в полном объеме ежемесячной денежной выплаты на ребенка от 3 до 7 лет семьям,имеющим право, из числа обратившихся за их назначением, процентов, процентов</t>
  </si>
  <si>
    <t>61. Предоставление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полном объеме, процентов</t>
  </si>
  <si>
    <t>62. Численность населения субъекта Российской Федерации, тыс. человек</t>
  </si>
  <si>
    <t>63. Предоставление в полном объеме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процентов</t>
  </si>
  <si>
    <t>64. Предоставление в полном объеме ежемесячного пособия членам семьи, имеющей пять и более детей в возрасте до 18 лет, в которой хотя бы один из родителей является инвалидом и (или) хотя бы один из детей является ребенком-инвалидом, имеющим право, из числа обратившихся за их назначением, процентов</t>
  </si>
  <si>
    <t>65. Удельный вес детей первых трех лет жизни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получивших специальные продукты детского питания на безвозмездной основе, процентов</t>
  </si>
  <si>
    <t>66. Удельный вес детей первых трех лет жизни, имеющих хронические заболевания, получивших специальные продукты детского питания по рецептам врачей на безвозмездной основе, процентов</t>
  </si>
  <si>
    <t>67. Возмещение разницы между рыночной и фиксированной ценами на молоко, используемого для производства детского питания в полном объеме, процентов</t>
  </si>
  <si>
    <t>68. Предоставление в полном объеме детям первых трех лет жизни специальных продуктов детского питания по рецептам врачей, процентов</t>
  </si>
  <si>
    <t>69. Предоставление в полном объеме вознаграждения приемной семье на содержание подопечных детей, процентов</t>
  </si>
  <si>
    <t>70. Предоставление в полном объеме выплаты приемной семье на содержание подопечных детей, процентов</t>
  </si>
  <si>
    <t>71. Предоставление в полном объеме выплаты семьям опекунов на содержание подопечных детей, процентов</t>
  </si>
  <si>
    <t>72. Обучение лиц, желающих принять на воспитание в свою семью ребенка, оставшегося без попечения родителей, в уполномоченных организациях по 80 часовой программе, с получением удостоверения, процентов</t>
  </si>
  <si>
    <t>73. Доля детей-сирот и детей, оставшихся без попечения родителей, воспитывающихся в семьях, процентов</t>
  </si>
  <si>
    <r>
      <t xml:space="preserve">74. Предоставление единовременного вознаграждения матерям, награжденным медалью «Ана даны –Материнская слава», родителям (усыновителям), награжденным орденом «Родительская Слава», в полном объеме, процентов  </t>
    </r>
    <r>
      <rPr>
        <sz val="12"/>
        <color indexed="10"/>
        <rFont val="Arial"/>
        <family val="2"/>
        <charset val="204"/>
      </rPr>
      <t/>
    </r>
  </si>
  <si>
    <t>75. Предоставление единовременного вознаграждения родителям (усыновителям), награжденным медалью "Родительская доблесть", процентов</t>
  </si>
  <si>
    <t>76. Количество медалей «За любовь и верность», врученных заслуженным семьям Татарстана, единиц</t>
  </si>
  <si>
    <t>77. Количество торжественных приемов от имени Президента Республики Татарстан Р.Н.Минниханова и его супруги Г.А.Миннихановой, единиц</t>
  </si>
  <si>
    <t>78.Удельный вес безнадзорных детей в общем количестве детей в Республике Татарстан, процентов</t>
  </si>
  <si>
    <t>79. Доля семей с детьми, снятых с межведомственного патронажа с положительными результатами без превышения сроков реабилитации, процентов</t>
  </si>
  <si>
    <t>80. Предоставление в полном объеме дополнительной единовременной денежной выплаты в связи с усыновлением (удочерением) ребенка-инвалид, процентов</t>
  </si>
  <si>
    <t>81. Удельный расход электрической энергии на снабжение учреждений социальной сферы Республики Татарстан (в расчете на 1 кв. метр общей площади), кВтxч/кв. метр</t>
  </si>
  <si>
    <t>82. Удельный расход тепловой энергии на снабжение социальной сферы Республики Татарстан (в расчете на 1 кв. метр общей площади), Гкал/кв. метр</t>
  </si>
  <si>
    <t>83. Удельный расход холодной воды на снабжение учреждений социальной сферы Республики Татарстан (в расчете на 1 человека), куб. метров/человека</t>
  </si>
  <si>
    <t>84. Удельный расход горячей воды на снабжение учреждений социальной сферы Республики Татарстан (в расчете на 1 человека), куб. метров/человека</t>
  </si>
  <si>
    <t>85. Удельный расход природного газа на снабжение учреждений социальной сферы Республики Татарстан (в расчете на 1 человека), куб. метров/человека</t>
  </si>
  <si>
    <t>86. Количество модернизированных учреждений, единиц</t>
  </si>
  <si>
    <t>87. Количество учреждений, в которых внедрены данные мероприятия, единиц</t>
  </si>
  <si>
    <t>88. Удельный вес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от общего количества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процентов</t>
  </si>
  <si>
    <t>89. Доля инвалидов, в отношении которых осуществлялись мероприятия по реабилитации и (или) абилитации, в общей численности инвалидов в Республике Татарстан, имеющих такие рекомендации в индивидуальной программе реабилитации или абилитации (взрослые), процентов</t>
  </si>
  <si>
    <t>90. Доля детей-инвалидов, в отношении которых осуществлялись мероприятия по реабилитации и (или) абилитации, в общей численности детей-инвалидов в Республике Татарстан, имеющих такие рекомендации в индивидуальной программе реабилитации или абилитации, процентов</t>
  </si>
  <si>
    <t>91. Доля детей целевой группы, получивших услуги ранней помощи, в общем количестве детей Республики Татарстан, нуждающихся в получении таких услуг, процентов</t>
  </si>
  <si>
    <t>92. Число инвалидов, получающих услуги в рамках сопровождаемого проживания в Республике Татарстан, человек</t>
  </si>
  <si>
    <t xml:space="preserve">93. Доля инвалидов, трудоустроенных органами службы занятости в Республике Татарстан, в общем числе инвалидов, обратившихся в органы службы занятости Республики Татарстан, процентов
</t>
  </si>
  <si>
    <t xml:space="preserve">94. Доля семей в Республике Татарстан, включенных в программы ранней помощи, удовлетворенных качеством услуг ранней помощи, процентов
</t>
  </si>
  <si>
    <t>95. Доля специалистов в Республике Татарстан, обеспечивающих оказание реабилитационных или абилитационных мероприятий инвалидам, в том числе детям-инвалидам, а также ранней помощи, сопровождаемого проживания,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том числе детей-инвалидов, а также ранней помощи, сопровождаемого проживания, в общей численности в Республике Татарстан таких специалистов, процентов</t>
  </si>
  <si>
    <t xml:space="preserve">96. Доля инвалидов, в том числе детей-инвалидов, удовлетворенных качеством предоставляемых во включенных в региональную систему комплексной реабилитации и абилитации инвалидов, в том числе детей-инвалидов, организациях мероприятий по реабилитации и абилитации, процентов
</t>
  </si>
  <si>
    <t>97. Заключение соглашения Республиканской трехсторонней комиссии по регулированию социально-трудовых отношений, да / нет</t>
  </si>
  <si>
    <t>98. Ведение реестра граждан с доходами ниже прожиточного минимума в разрезе муниципальных районов и городских округов, да / нет</t>
  </si>
  <si>
    <t>99. Предоставление в полном объеме ежемесячного социального пособия гражданам, заключившим социальный контракт на оказание помощи в поиске работы и трудоустройстве, процентов</t>
  </si>
  <si>
    <t>100. Предоставление в полном объеме единовременной выплаты гражданам, заключившим социальный контракт на оказание помощи по ведению личного подсобного хозяйства, процентов</t>
  </si>
  <si>
    <t xml:space="preserve">101. Предоставление в полном объеме единовременного социального пособия гражданам, заключившим социальный контракт на оказание помощи по осуществлению индивидуальной предпринимательской деятельности, самозанятости, процентов
</t>
  </si>
  <si>
    <t>102. Предоставление в полном объеме ежемесячного социального пособия гражданам, заключившим социальный контракт на оказание помощи  на преодоление трудной жизненной ситуации, процентов</t>
  </si>
  <si>
    <t xml:space="preserve">Финансовое обеспечение (возмещение) затрат, связанных с размещени-ем и питанием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t>
  </si>
  <si>
    <t>1.4.1.1.1.13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</si>
</sst>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
    <numFmt numFmtId="165" formatCode="0.0%"/>
    <numFmt numFmtId="166" formatCode="#,##0.0"/>
    <numFmt numFmtId="167" formatCode="0.0"/>
    <numFmt numFmtId="168" formatCode="#,##0.000"/>
    <numFmt numFmtId="169" formatCode="0.000"/>
  </numFmts>
  <fonts count="16" x14ac:knownFonts="1">
    <font>
      <sz val="11"/>
      <color indexed="8"/>
      <name val="Calibri"/>
      <family val="2"/>
      <charset val="204"/>
    </font>
    <font>
      <sz val="11"/>
      <color indexed="8"/>
      <name val="Calibri"/>
      <family val="2"/>
      <charset val="204"/>
    </font>
    <font>
      <sz val="11"/>
      <name val="Arial"/>
      <family val="2"/>
      <charset val="204"/>
    </font>
    <font>
      <sz val="12"/>
      <name val="Arial"/>
      <family val="2"/>
      <charset val="204"/>
    </font>
    <font>
      <sz val="14"/>
      <name val="Arial"/>
      <family val="2"/>
      <charset val="204"/>
    </font>
    <font>
      <b/>
      <sz val="12"/>
      <name val="Arial"/>
      <family val="2"/>
      <charset val="204"/>
    </font>
    <font>
      <b/>
      <sz val="11"/>
      <name val="Arial"/>
      <family val="2"/>
      <charset val="204"/>
    </font>
    <font>
      <b/>
      <sz val="14"/>
      <name val="Arial"/>
      <family val="2"/>
      <charset val="204"/>
    </font>
    <font>
      <sz val="10"/>
      <name val="Arial"/>
      <family val="2"/>
      <charset val="204"/>
    </font>
    <font>
      <sz val="9"/>
      <color indexed="10"/>
      <name val="Arial"/>
      <family val="2"/>
      <charset val="204"/>
    </font>
    <font>
      <sz val="11"/>
      <name val="Calibri"/>
      <family val="2"/>
      <charset val="204"/>
    </font>
    <font>
      <sz val="12"/>
      <name val="Calibri"/>
      <family val="2"/>
      <charset val="204"/>
    </font>
    <font>
      <sz val="12"/>
      <name val="Times New Roman"/>
      <family val="1"/>
      <charset val="204"/>
    </font>
    <font>
      <sz val="12"/>
      <color indexed="10"/>
      <name val="Arial"/>
      <family val="2"/>
      <charset val="204"/>
    </font>
    <font>
      <sz val="12"/>
      <color indexed="8"/>
      <name val="Arial"/>
      <family val="2"/>
      <charset val="204"/>
    </font>
    <font>
      <sz val="11.5"/>
      <name val="Arial"/>
      <family val="2"/>
      <charset val="204"/>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00FFFF"/>
        <bgColor indexed="64"/>
      </patternFill>
    </fill>
    <fill>
      <patternFill patternType="solid">
        <fgColor rgb="FFBFB0EA"/>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390">
    <xf numFmtId="0" fontId="0" fillId="0" borderId="0" xfId="0"/>
    <xf numFmtId="0" fontId="2" fillId="2" borderId="1" xfId="0" applyFont="1" applyFill="1" applyBorder="1" applyAlignment="1">
      <alignment horizontal="center" vertical="top"/>
    </xf>
    <xf numFmtId="0" fontId="3" fillId="2" borderId="1" xfId="0" applyFont="1" applyFill="1" applyBorder="1" applyAlignment="1">
      <alignment horizontal="center" vertical="top"/>
    </xf>
    <xf numFmtId="0" fontId="2"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top"/>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top"/>
    </xf>
    <xf numFmtId="0" fontId="5" fillId="2" borderId="1" xfId="0" applyFont="1" applyFill="1" applyBorder="1" applyAlignment="1">
      <alignment horizontal="center" vertical="top"/>
    </xf>
    <xf numFmtId="0" fontId="7" fillId="2" borderId="1" xfId="0" applyFont="1" applyFill="1" applyBorder="1" applyAlignment="1">
      <alignment horizontal="center" vertical="center"/>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top"/>
    </xf>
    <xf numFmtId="0" fontId="3" fillId="0" borderId="1" xfId="0" applyFont="1" applyBorder="1" applyAlignment="1">
      <alignment horizontal="center" vertical="center" wrapText="1"/>
    </xf>
    <xf numFmtId="0" fontId="8"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0" xfId="0" applyFont="1" applyFill="1" applyAlignment="1">
      <alignment horizontal="center" vertical="top"/>
    </xf>
    <xf numFmtId="49" fontId="2" fillId="2" borderId="1" xfId="0" applyNumberFormat="1" applyFont="1" applyFill="1" applyBorder="1" applyAlignment="1">
      <alignment horizontal="center" vertical="top" wrapText="1"/>
    </xf>
    <xf numFmtId="0" fontId="4" fillId="0" borderId="1" xfId="0" applyFont="1" applyBorder="1" applyAlignment="1">
      <alignment horizontal="center" vertical="center" wrapText="1"/>
    </xf>
    <xf numFmtId="49" fontId="6" fillId="2"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2" fillId="0" borderId="0" xfId="0" applyFont="1" applyAlignment="1">
      <alignment horizontal="center" vertical="top"/>
    </xf>
    <xf numFmtId="49" fontId="3" fillId="3"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166"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49" fontId="5" fillId="6" borderId="1"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10" fillId="0" borderId="1" xfId="0" applyFont="1" applyBorder="1" applyAlignment="1">
      <alignment vertical="top"/>
    </xf>
    <xf numFmtId="0" fontId="2" fillId="0" borderId="1" xfId="0" applyFont="1" applyBorder="1" applyAlignment="1">
      <alignment horizontal="center" vertical="top" wrapText="1"/>
    </xf>
    <xf numFmtId="0" fontId="2"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2" fillId="7" borderId="0" xfId="0" applyFont="1" applyFill="1" applyAlignment="1">
      <alignment horizontal="center" vertical="top"/>
    </xf>
    <xf numFmtId="0" fontId="2" fillId="6" borderId="1" xfId="0" applyFont="1" applyFill="1" applyBorder="1" applyAlignment="1">
      <alignment horizontal="center" vertical="center" wrapText="1"/>
    </xf>
    <xf numFmtId="165" fontId="7" fillId="6" borderId="1" xfId="1" applyNumberFormat="1" applyFont="1" applyFill="1" applyBorder="1" applyAlignment="1">
      <alignment horizontal="center" vertical="center" wrapText="1"/>
    </xf>
    <xf numFmtId="0" fontId="0" fillId="0" borderId="1" xfId="0" applyBorder="1"/>
    <xf numFmtId="0" fontId="2" fillId="2" borderId="0" xfId="0" applyFont="1" applyFill="1" applyAlignment="1">
      <alignment horizontal="left" vertical="top"/>
    </xf>
    <xf numFmtId="0" fontId="11" fillId="0" borderId="1" xfId="0" applyFont="1" applyBorder="1" applyAlignment="1">
      <alignment vertical="center"/>
    </xf>
    <xf numFmtId="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2" borderId="1" xfId="0" applyNumberFormat="1" applyFont="1" applyFill="1" applyBorder="1" applyAlignment="1">
      <alignment vertical="top" wrapText="1"/>
    </xf>
    <xf numFmtId="49" fontId="2" fillId="2" borderId="1" xfId="0" applyNumberFormat="1" applyFont="1" applyFill="1" applyBorder="1" applyAlignment="1">
      <alignment vertical="top" wrapText="1"/>
    </xf>
    <xf numFmtId="0" fontId="2" fillId="2" borderId="1" xfId="0" applyFont="1" applyFill="1" applyBorder="1" applyAlignment="1">
      <alignment vertical="center" wrapText="1"/>
    </xf>
    <xf numFmtId="0" fontId="2" fillId="2" borderId="10" xfId="0" applyFont="1" applyFill="1" applyBorder="1" applyAlignment="1">
      <alignment horizontal="center" vertical="center"/>
    </xf>
    <xf numFmtId="0" fontId="3" fillId="2" borderId="0" xfId="0" applyFont="1" applyFill="1" applyAlignment="1">
      <alignment horizontal="center" vertical="top"/>
    </xf>
    <xf numFmtId="164"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49" fontId="6" fillId="6" borderId="1" xfId="0" applyNumberFormat="1" applyFont="1" applyFill="1" applyBorder="1" applyAlignment="1">
      <alignment vertical="center" wrapText="1"/>
    </xf>
    <xf numFmtId="49" fontId="6"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3" fillId="4" borderId="1" xfId="0" applyFont="1" applyFill="1" applyBorder="1" applyAlignment="1">
      <alignment horizontal="center" vertical="center" wrapText="1"/>
    </xf>
    <xf numFmtId="0" fontId="3" fillId="0" borderId="1" xfId="0" applyFont="1" applyBorder="1" applyAlignment="1">
      <alignment vertical="top" wrapText="1"/>
    </xf>
    <xf numFmtId="14" fontId="2" fillId="2" borderId="0" xfId="0" applyNumberFormat="1" applyFont="1" applyFill="1" applyAlignment="1">
      <alignment horizontal="center" vertical="top"/>
    </xf>
    <xf numFmtId="0" fontId="6" fillId="0" borderId="1" xfId="0" applyFont="1" applyBorder="1" applyAlignment="1">
      <alignment vertical="top" wrapText="1"/>
    </xf>
    <xf numFmtId="0" fontId="2" fillId="0" borderId="1" xfId="0" applyFont="1" applyBorder="1" applyAlignment="1">
      <alignment vertical="top" wrapText="1"/>
    </xf>
    <xf numFmtId="0" fontId="6"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9" fontId="4" fillId="0" borderId="1" xfId="0" applyNumberFormat="1" applyFont="1" applyBorder="1" applyAlignment="1">
      <alignment horizontal="center" vertical="center"/>
    </xf>
    <xf numFmtId="0" fontId="3" fillId="2" borderId="5" xfId="0" applyFont="1" applyFill="1" applyBorder="1" applyAlignment="1">
      <alignment horizontal="center" vertical="top" wrapText="1"/>
    </xf>
    <xf numFmtId="0" fontId="2" fillId="0" borderId="1" xfId="0" applyFont="1" applyBorder="1" applyAlignment="1">
      <alignment horizontal="center" vertical="top"/>
    </xf>
    <xf numFmtId="0" fontId="3" fillId="3" borderId="2" xfId="0" applyFont="1" applyFill="1" applyBorder="1" applyAlignment="1">
      <alignment horizontal="center" vertical="center" wrapText="1"/>
    </xf>
    <xf numFmtId="0" fontId="3" fillId="4"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2" fillId="2" borderId="7" xfId="0" applyFont="1" applyFill="1" applyBorder="1" applyAlignment="1">
      <alignment horizontal="center" vertical="top"/>
    </xf>
    <xf numFmtId="0" fontId="5" fillId="6" borderId="1" xfId="0" applyFont="1" applyFill="1" applyBorder="1" applyAlignment="1">
      <alignment horizontal="center" vertical="center" wrapText="1"/>
    </xf>
    <xf numFmtId="164" fontId="7" fillId="6" borderId="1" xfId="0" applyNumberFormat="1" applyFont="1" applyFill="1" applyBorder="1" applyAlignment="1">
      <alignment horizontal="center" vertical="center"/>
    </xf>
    <xf numFmtId="9" fontId="7" fillId="6" borderId="1" xfId="1" applyFont="1" applyFill="1" applyBorder="1" applyAlignment="1">
      <alignment horizontal="center" vertical="center"/>
    </xf>
    <xf numFmtId="16" fontId="6" fillId="0" borderId="6" xfId="0" applyNumberFormat="1" applyFont="1" applyBorder="1" applyAlignment="1">
      <alignment horizontal="center" vertical="top"/>
    </xf>
    <xf numFmtId="11" fontId="2" fillId="0" borderId="1" xfId="0" applyNumberFormat="1" applyFont="1" applyBorder="1" applyAlignment="1">
      <alignment vertical="top" wrapText="1"/>
    </xf>
    <xf numFmtId="0" fontId="6" fillId="0" borderId="6" xfId="0" applyFont="1" applyBorder="1" applyAlignment="1">
      <alignment horizontal="center" vertical="top"/>
    </xf>
    <xf numFmtId="49" fontId="6" fillId="0" borderId="1" xfId="0" applyNumberFormat="1" applyFont="1" applyBorder="1" applyAlignment="1">
      <alignment vertical="top" wrapText="1"/>
    </xf>
    <xf numFmtId="14" fontId="6" fillId="0" borderId="6" xfId="0" applyNumberFormat="1" applyFont="1" applyBorder="1" applyAlignment="1">
      <alignment horizontal="center" vertical="top"/>
    </xf>
    <xf numFmtId="49" fontId="15" fillId="2" borderId="1" xfId="0" applyNumberFormat="1" applyFont="1" applyFill="1" applyBorder="1" applyAlignment="1">
      <alignment vertical="top" wrapText="1"/>
    </xf>
    <xf numFmtId="165" fontId="7" fillId="6" borderId="1" xfId="0" applyNumberFormat="1" applyFont="1" applyFill="1" applyBorder="1" applyAlignment="1">
      <alignment horizontal="center" vertical="center"/>
    </xf>
    <xf numFmtId="0" fontId="7" fillId="8" borderId="1" xfId="0" applyFont="1" applyFill="1" applyBorder="1" applyAlignment="1">
      <alignment horizontal="center" vertical="center" wrapText="1"/>
    </xf>
    <xf numFmtId="164" fontId="7" fillId="8" borderId="1" xfId="0" applyNumberFormat="1" applyFont="1" applyFill="1" applyBorder="1" applyAlignment="1">
      <alignment horizontal="center" vertical="center" wrapText="1"/>
    </xf>
    <xf numFmtId="165" fontId="7"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7" fillId="8" borderId="1" xfId="0" applyFont="1" applyFill="1" applyBorder="1" applyAlignment="1">
      <alignment horizontal="center" vertical="center"/>
    </xf>
    <xf numFmtId="164" fontId="4" fillId="2" borderId="0" xfId="0" applyNumberFormat="1" applyFont="1" applyFill="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64" fontId="4" fillId="9" borderId="0" xfId="0" applyNumberFormat="1" applyFont="1" applyFill="1" applyAlignment="1">
      <alignment horizontal="center" vertical="center"/>
    </xf>
    <xf numFmtId="0" fontId="4" fillId="2" borderId="0" xfId="0" applyFont="1" applyFill="1" applyAlignment="1">
      <alignment horizontal="center" vertical="center"/>
    </xf>
    <xf numFmtId="4" fontId="6" fillId="6"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9" fontId="4" fillId="0" borderId="1" xfId="1" applyFont="1" applyFill="1" applyBorder="1" applyAlignment="1">
      <alignment horizontal="center" vertical="center"/>
    </xf>
    <xf numFmtId="4" fontId="3" fillId="0" borderId="5"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9" fontId="3" fillId="0" borderId="1" xfId="0" applyNumberFormat="1" applyFont="1" applyBorder="1" applyAlignment="1">
      <alignment horizontal="center" vertical="top" wrapText="1"/>
    </xf>
    <xf numFmtId="0" fontId="2" fillId="0" borderId="4" xfId="0" applyFont="1" applyBorder="1" applyAlignment="1">
      <alignment horizontal="center" vertical="center" wrapText="1"/>
    </xf>
    <xf numFmtId="0" fontId="2" fillId="10" borderId="0" xfId="0" applyFont="1" applyFill="1" applyAlignment="1">
      <alignment horizontal="center" vertical="top"/>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6" fontId="2" fillId="0" borderId="1"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top" wrapText="1"/>
    </xf>
    <xf numFmtId="167" fontId="12"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vertical="center" wrapText="1"/>
    </xf>
    <xf numFmtId="49" fontId="3" fillId="0" borderId="6" xfId="0" applyNumberFormat="1" applyFont="1" applyFill="1" applyBorder="1" applyAlignment="1">
      <alignment vertical="center" wrapText="1"/>
    </xf>
    <xf numFmtId="168" fontId="3"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49" fontId="2" fillId="0" borderId="1" xfId="0" applyNumberFormat="1" applyFont="1" applyFill="1" applyBorder="1" applyAlignment="1">
      <alignment vertical="top" wrapText="1"/>
    </xf>
    <xf numFmtId="164" fontId="7"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3" fillId="0" borderId="5"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8" borderId="8" xfId="0" applyFont="1" applyFill="1" applyBorder="1" applyAlignment="1">
      <alignment horizontal="center" vertical="top" wrapText="1"/>
    </xf>
    <xf numFmtId="0" fontId="7" fillId="8" borderId="12" xfId="0" applyFont="1" applyFill="1" applyBorder="1" applyAlignment="1">
      <alignment horizontal="center" vertical="top" wrapText="1"/>
    </xf>
    <xf numFmtId="0" fontId="7" fillId="8" borderId="11" xfId="0" applyFont="1" applyFill="1" applyBorder="1" applyAlignment="1">
      <alignment horizontal="center" vertical="top" wrapText="1"/>
    </xf>
    <xf numFmtId="0" fontId="7" fillId="8" borderId="13" xfId="0" applyFont="1" applyFill="1" applyBorder="1" applyAlignment="1">
      <alignment horizontal="center" vertical="top" wrapText="1"/>
    </xf>
    <xf numFmtId="0" fontId="7" fillId="8" borderId="9" xfId="0" applyFont="1" applyFill="1" applyBorder="1" applyAlignment="1">
      <alignment horizontal="center" vertical="top" wrapText="1"/>
    </xf>
    <xf numFmtId="0" fontId="7" fillId="8" borderId="10" xfId="0" applyFont="1" applyFill="1" applyBorder="1" applyAlignment="1">
      <alignment horizontal="center" vertical="top" wrapText="1"/>
    </xf>
    <xf numFmtId="49" fontId="15" fillId="0" borderId="1" xfId="0" applyNumberFormat="1" applyFont="1" applyFill="1" applyBorder="1" applyAlignment="1">
      <alignment horizontal="center" vertical="top" wrapText="1"/>
    </xf>
    <xf numFmtId="0" fontId="6" fillId="0" borderId="5" xfId="0" applyFont="1" applyBorder="1" applyAlignment="1">
      <alignment horizontal="center" vertical="top"/>
    </xf>
    <xf numFmtId="0" fontId="6" fillId="0" borderId="7" xfId="0" applyFont="1" applyBorder="1" applyAlignment="1">
      <alignment horizontal="center" vertical="top"/>
    </xf>
    <xf numFmtId="0" fontId="6" fillId="0" borderId="6" xfId="0" applyFont="1" applyBorder="1" applyAlignment="1">
      <alignment horizontal="center" vertical="top"/>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6" fillId="6" borderId="5" xfId="0" applyFont="1" applyFill="1" applyBorder="1" applyAlignment="1">
      <alignment horizontal="center" vertical="top"/>
    </xf>
    <xf numFmtId="0" fontId="6" fillId="2" borderId="7" xfId="0" applyFont="1" applyFill="1" applyBorder="1" applyAlignment="1">
      <alignment horizontal="center" vertical="top"/>
    </xf>
    <xf numFmtId="0" fontId="6" fillId="2" borderId="6" xfId="0" applyFont="1" applyFill="1" applyBorder="1" applyAlignment="1">
      <alignment horizontal="center" vertical="top"/>
    </xf>
    <xf numFmtId="49" fontId="5" fillId="6" borderId="5" xfId="0" applyNumberFormat="1" applyFont="1" applyFill="1" applyBorder="1" applyAlignment="1">
      <alignment horizontal="center" vertical="top" wrapText="1"/>
    </xf>
    <xf numFmtId="0" fontId="3" fillId="0" borderId="7" xfId="0" applyFont="1" applyBorder="1" applyAlignment="1">
      <alignment horizontal="center" vertical="top" wrapText="1"/>
    </xf>
    <xf numFmtId="0" fontId="14" fillId="0" borderId="6" xfId="0" applyFont="1" applyBorder="1" applyAlignment="1">
      <alignment horizontal="center" vertical="top" wrapText="1"/>
    </xf>
    <xf numFmtId="0" fontId="2" fillId="0" borderId="7" xfId="0" applyFont="1" applyFill="1" applyBorder="1" applyAlignment="1">
      <alignment vertical="center"/>
    </xf>
    <xf numFmtId="0" fontId="2" fillId="0" borderId="6" xfId="0" applyFont="1" applyFill="1" applyBorder="1" applyAlignment="1">
      <alignment vertical="center"/>
    </xf>
    <xf numFmtId="1" fontId="3" fillId="0" borderId="5"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167" fontId="3" fillId="0" borderId="7"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11" fontId="2"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49" fontId="2" fillId="2" borderId="1" xfId="0" applyNumberFormat="1" applyFont="1" applyFill="1" applyBorder="1" applyAlignment="1">
      <alignment horizontal="center" vertical="top"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1" xfId="0" applyFont="1" applyBorder="1" applyAlignment="1">
      <alignment horizontal="center" vertical="top" wrapText="1"/>
    </xf>
    <xf numFmtId="0" fontId="2" fillId="2" borderId="5" xfId="0" applyFont="1" applyFill="1" applyBorder="1" applyAlignment="1">
      <alignment horizontal="center" vertical="top"/>
    </xf>
    <xf numFmtId="0" fontId="2" fillId="2" borderId="7" xfId="0" applyFont="1" applyFill="1" applyBorder="1" applyAlignment="1">
      <alignment horizontal="center" vertical="top"/>
    </xf>
    <xf numFmtId="0" fontId="2" fillId="2" borderId="6" xfId="0" applyFont="1" applyFill="1" applyBorder="1" applyAlignment="1">
      <alignment horizontal="center" vertical="top"/>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wrapText="1"/>
    </xf>
    <xf numFmtId="167" fontId="3" fillId="0" borderId="5" xfId="0" applyNumberFormat="1" applyFont="1" applyFill="1" applyBorder="1" applyAlignment="1">
      <alignment horizontal="center" vertical="center"/>
    </xf>
    <xf numFmtId="167" fontId="3" fillId="0" borderId="7"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164" fontId="4" fillId="2" borderId="5"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0" borderId="5"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6" xfId="0" applyNumberFormat="1" applyFont="1" applyBorder="1" applyAlignment="1">
      <alignment horizontal="center" vertical="center"/>
    </xf>
    <xf numFmtId="169" fontId="4" fillId="0" borderId="5" xfId="0" applyNumberFormat="1" applyFont="1" applyBorder="1" applyAlignment="1">
      <alignment horizontal="center" vertical="center"/>
    </xf>
    <xf numFmtId="169" fontId="4" fillId="0" borderId="7" xfId="0" applyNumberFormat="1" applyFont="1" applyBorder="1" applyAlignment="1">
      <alignment horizontal="center" vertical="center"/>
    </xf>
    <xf numFmtId="169" fontId="4" fillId="0" borderId="6" xfId="0" applyNumberFormat="1" applyFont="1" applyBorder="1" applyAlignment="1">
      <alignment horizontal="center" vertical="center"/>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 xfId="0" applyFont="1" applyBorder="1" applyAlignment="1">
      <alignment horizontal="center" vertical="top" wrapText="1"/>
    </xf>
    <xf numFmtId="4" fontId="3" fillId="0" borderId="5"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10" fillId="0" borderId="7" xfId="0" applyFont="1" applyBorder="1" applyAlignment="1">
      <alignment horizontal="center" vertical="center"/>
    </xf>
    <xf numFmtId="49" fontId="2" fillId="6" borderId="1" xfId="0" applyNumberFormat="1" applyFont="1" applyFill="1" applyBorder="1" applyAlignment="1">
      <alignment horizontal="center" vertical="top" wrapText="1"/>
    </xf>
    <xf numFmtId="49" fontId="5" fillId="6" borderId="1" xfId="0" applyNumberFormat="1" applyFont="1" applyFill="1" applyBorder="1" applyAlignment="1">
      <alignment horizontal="center" vertical="top" wrapText="1"/>
    </xf>
    <xf numFmtId="0" fontId="2" fillId="0" borderId="5" xfId="0" applyFont="1" applyBorder="1" applyAlignment="1">
      <alignment horizontal="center" vertical="top"/>
    </xf>
    <xf numFmtId="0" fontId="2" fillId="0" borderId="7" xfId="0" applyFont="1" applyBorder="1" applyAlignment="1">
      <alignment horizontal="center" vertical="top"/>
    </xf>
    <xf numFmtId="49" fontId="6" fillId="2" borderId="1"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3" fillId="0" borderId="5"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49" fontId="5" fillId="6" borderId="6"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4" fillId="0" borderId="1" xfId="0" applyFont="1" applyBorder="1" applyAlignment="1">
      <alignment horizontal="center" vertical="center" wrapText="1"/>
    </xf>
    <xf numFmtId="49" fontId="2" fillId="2" borderId="7" xfId="0" applyNumberFormat="1" applyFont="1" applyFill="1" applyBorder="1" applyAlignment="1">
      <alignment horizontal="center" vertical="top" wrapText="1"/>
    </xf>
    <xf numFmtId="0" fontId="2"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2" fillId="6" borderId="1" xfId="0" applyFont="1" applyFill="1" applyBorder="1" applyAlignment="1">
      <alignment horizontal="center" vertical="center"/>
    </xf>
    <xf numFmtId="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6" borderId="5" xfId="0" applyNumberFormat="1" applyFont="1" applyFill="1" applyBorder="1" applyAlignment="1">
      <alignment horizontal="center" vertical="top" wrapText="1"/>
    </xf>
    <xf numFmtId="49" fontId="2" fillId="6" borderId="7" xfId="0" applyNumberFormat="1" applyFont="1" applyFill="1" applyBorder="1" applyAlignment="1">
      <alignment horizontal="center" vertical="top" wrapText="1"/>
    </xf>
    <xf numFmtId="49" fontId="2" fillId="6" borderId="6" xfId="0" applyNumberFormat="1" applyFont="1" applyFill="1" applyBorder="1" applyAlignment="1">
      <alignment horizontal="center" vertical="top" wrapText="1"/>
    </xf>
    <xf numFmtId="164" fontId="7" fillId="6" borderId="1"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164" fontId="4" fillId="0" borderId="5"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49" fontId="3" fillId="2" borderId="1" xfId="0" applyNumberFormat="1" applyFont="1" applyFill="1" applyBorder="1" applyAlignment="1">
      <alignment horizontal="center" vertical="top" wrapText="1"/>
    </xf>
    <xf numFmtId="11" fontId="3" fillId="0" borderId="1"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11" fontId="3" fillId="0" borderId="5" xfId="0" applyNumberFormat="1" applyFont="1" applyBorder="1" applyAlignment="1">
      <alignment horizontal="center" vertical="top" wrapText="1"/>
    </xf>
    <xf numFmtId="11" fontId="3" fillId="0" borderId="6" xfId="0" applyNumberFormat="1"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6" xfId="0" applyBorder="1" applyAlignment="1">
      <alignment horizontal="center" vertical="top" wrapText="1"/>
    </xf>
    <xf numFmtId="49" fontId="3" fillId="0" borderId="5"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49" fontId="3" fillId="4" borderId="5"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168" fontId="3" fillId="0" borderId="5" xfId="0" applyNumberFormat="1" applyFont="1" applyFill="1" applyBorder="1" applyAlignment="1">
      <alignment horizontal="center" vertical="center" wrapText="1"/>
    </xf>
    <xf numFmtId="168" fontId="3" fillId="0" borderId="7" xfId="0" applyNumberFormat="1" applyFont="1" applyFill="1" applyBorder="1" applyAlignment="1">
      <alignment horizontal="center" vertical="center" wrapText="1"/>
    </xf>
    <xf numFmtId="168" fontId="3" fillId="0" borderId="6"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3" fontId="3" fillId="0" borderId="5"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9" fontId="4" fillId="0" borderId="5" xfId="0" applyNumberFormat="1" applyFont="1" applyBorder="1" applyAlignment="1">
      <alignment horizontal="center" vertical="center" wrapText="1"/>
    </xf>
    <xf numFmtId="9" fontId="4" fillId="0" borderId="7"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3" fillId="2" borderId="7"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top"/>
    </xf>
    <xf numFmtId="49" fontId="2" fillId="2" borderId="5"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 fontId="3" fillId="0" borderId="8" xfId="0" applyNumberFormat="1" applyFont="1" applyBorder="1" applyAlignment="1">
      <alignment horizontal="center" vertical="top" wrapText="1"/>
    </xf>
    <xf numFmtId="4" fontId="0" fillId="0" borderId="9" xfId="0" applyNumberFormat="1" applyBorder="1" applyAlignment="1">
      <alignment horizontal="center" vertical="top" wrapText="1"/>
    </xf>
    <xf numFmtId="49" fontId="6" fillId="2" borderId="2" xfId="0" applyNumberFormat="1" applyFont="1" applyFill="1" applyBorder="1" applyAlignment="1">
      <alignment horizontal="center" vertical="top" wrapText="1"/>
    </xf>
    <xf numFmtId="49" fontId="6" fillId="2" borderId="3" xfId="0" applyNumberFormat="1" applyFont="1" applyFill="1" applyBorder="1" applyAlignment="1">
      <alignment horizontal="center" vertical="top" wrapText="1"/>
    </xf>
    <xf numFmtId="49" fontId="6" fillId="2" borderId="4" xfId="0" applyNumberFormat="1" applyFont="1" applyFill="1" applyBorder="1" applyAlignment="1">
      <alignment horizontal="center" vertical="top" wrapText="1"/>
    </xf>
    <xf numFmtId="4" fontId="14" fillId="0" borderId="5" xfId="0" applyNumberFormat="1" applyFont="1" applyBorder="1" applyAlignment="1">
      <alignment horizontal="center" vertical="top" wrapText="1"/>
    </xf>
    <xf numFmtId="4" fontId="14" fillId="0" borderId="6" xfId="0" applyNumberFormat="1" applyFont="1" applyBorder="1" applyAlignment="1">
      <alignment horizontal="center" vertical="top" wrapText="1"/>
    </xf>
    <xf numFmtId="4" fontId="14" fillId="0" borderId="1" xfId="0" applyNumberFormat="1" applyFont="1" applyFill="1" applyBorder="1" applyAlignment="1">
      <alignment horizontal="center" vertical="top" wrapText="1"/>
    </xf>
    <xf numFmtId="49" fontId="3" fillId="5" borderId="5"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top" wrapText="1"/>
    </xf>
    <xf numFmtId="49" fontId="3" fillId="2" borderId="2"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5" fillId="2" borderId="2"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1" xfId="0" applyNumberFormat="1" applyFont="1" applyBorder="1" applyAlignment="1">
      <alignment horizontal="center" vertical="top" wrapText="1"/>
    </xf>
  </cellXfs>
  <cellStyles count="2">
    <cellStyle name="Обычный" xfId="0" builtinId="0"/>
    <cellStyle name="Процентный" xfId="1" builtinId="5"/>
  </cellStyles>
  <dxfs count="0"/>
  <tableStyles count="0" defaultTableStyle="TableStyleMedium2" defaultPivotStyle="PivotStyleLight16"/>
  <colors>
    <mruColors>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361"/>
  <sheetViews>
    <sheetView tabSelected="1" view="pageBreakPreview" topLeftCell="A349" zoomScale="70" zoomScaleNormal="82" zoomScaleSheetLayoutView="70" workbookViewId="0">
      <selection activeCell="O49" sqref="O49:O50"/>
    </sheetView>
  </sheetViews>
  <sheetFormatPr defaultColWidth="9.140625" defaultRowHeight="18" x14ac:dyDescent="0.25"/>
  <cols>
    <col min="1" max="1" width="17" style="9" customWidth="1"/>
    <col min="2" max="2" width="86.140625" style="74" customWidth="1"/>
    <col min="3" max="3" width="18.85546875" style="8" customWidth="1"/>
    <col min="4" max="5" width="20.85546875" style="111" customWidth="1"/>
    <col min="6" max="6" width="20.85546875" style="116" customWidth="1"/>
    <col min="7" max="7" width="17" style="117" customWidth="1"/>
    <col min="8" max="8" width="50" style="8" customWidth="1"/>
    <col min="9" max="14" width="11.7109375" style="115" customWidth="1"/>
    <col min="15" max="15" width="48.5703125" style="8" customWidth="1"/>
    <col min="16" max="17" width="9.140625" style="9"/>
    <col min="18" max="18" width="12.85546875" style="9" customWidth="1"/>
    <col min="19" max="16384" width="9.140625" style="9"/>
  </cols>
  <sheetData>
    <row r="1" spans="1:15" x14ac:dyDescent="0.25">
      <c r="A1" s="1"/>
      <c r="B1" s="2"/>
      <c r="C1" s="3"/>
      <c r="D1" s="4"/>
      <c r="E1" s="4"/>
      <c r="F1" s="4"/>
      <c r="G1" s="5"/>
      <c r="H1" s="6"/>
      <c r="I1" s="7"/>
      <c r="J1" s="7"/>
      <c r="K1" s="7"/>
      <c r="L1" s="7"/>
      <c r="M1" s="7"/>
      <c r="N1" s="7"/>
    </row>
    <row r="2" spans="1:15" ht="36" customHeight="1" x14ac:dyDescent="0.25">
      <c r="A2" s="273" t="s">
        <v>0</v>
      </c>
      <c r="B2" s="273"/>
      <c r="C2" s="273"/>
      <c r="D2" s="376" t="s">
        <v>1</v>
      </c>
      <c r="E2" s="376"/>
      <c r="F2" s="376"/>
      <c r="G2" s="376"/>
      <c r="H2" s="376"/>
      <c r="I2" s="7"/>
      <c r="J2" s="7"/>
      <c r="K2" s="7"/>
      <c r="L2" s="7"/>
      <c r="M2" s="7"/>
      <c r="N2" s="7"/>
    </row>
    <row r="3" spans="1:15" ht="27.75" customHeight="1" x14ac:dyDescent="0.25">
      <c r="A3" s="273" t="s">
        <v>2</v>
      </c>
      <c r="B3" s="273"/>
      <c r="C3" s="273"/>
      <c r="D3" s="376" t="s">
        <v>3</v>
      </c>
      <c r="E3" s="376"/>
      <c r="F3" s="376"/>
      <c r="G3" s="376"/>
      <c r="H3" s="376"/>
      <c r="I3" s="7"/>
      <c r="J3" s="7"/>
      <c r="K3" s="7"/>
      <c r="L3" s="7"/>
      <c r="M3" s="7"/>
      <c r="N3" s="7"/>
    </row>
    <row r="4" spans="1:15" ht="78.75" customHeight="1" x14ac:dyDescent="0.25">
      <c r="A4" s="273" t="s">
        <v>4</v>
      </c>
      <c r="B4" s="273"/>
      <c r="C4" s="273"/>
      <c r="D4" s="253" t="s">
        <v>5</v>
      </c>
      <c r="E4" s="253"/>
      <c r="F4" s="253"/>
      <c r="G4" s="253"/>
      <c r="H4" s="253"/>
      <c r="I4" s="7"/>
      <c r="J4" s="7"/>
      <c r="K4" s="7"/>
      <c r="L4" s="7"/>
      <c r="M4" s="7"/>
      <c r="N4" s="7"/>
    </row>
    <row r="5" spans="1:15" x14ac:dyDescent="0.25">
      <c r="A5" s="10"/>
      <c r="B5" s="11"/>
      <c r="C5" s="12"/>
      <c r="D5" s="4"/>
      <c r="E5" s="4"/>
      <c r="F5" s="4"/>
      <c r="G5" s="5"/>
      <c r="H5" s="6"/>
      <c r="I5" s="7"/>
      <c r="J5" s="7"/>
      <c r="K5" s="7"/>
      <c r="L5" s="7"/>
      <c r="M5" s="7"/>
      <c r="N5" s="7"/>
    </row>
    <row r="6" spans="1:15" s="21" customFormat="1" x14ac:dyDescent="0.25">
      <c r="A6" s="13"/>
      <c r="B6" s="14"/>
      <c r="C6" s="15"/>
      <c r="D6" s="16"/>
      <c r="E6" s="16"/>
      <c r="F6" s="16" t="s">
        <v>6</v>
      </c>
      <c r="G6" s="17"/>
      <c r="H6" s="18"/>
      <c r="I6" s="19"/>
      <c r="J6" s="19"/>
      <c r="K6" s="19"/>
      <c r="L6" s="19"/>
      <c r="M6" s="19"/>
      <c r="N6" s="19"/>
      <c r="O6" s="20"/>
    </row>
    <row r="7" spans="1:15" s="21" customFormat="1" ht="21" customHeight="1" x14ac:dyDescent="0.25">
      <c r="A7" s="13" t="s">
        <v>7</v>
      </c>
      <c r="B7" s="14"/>
      <c r="C7" s="15"/>
      <c r="D7" s="16"/>
      <c r="E7" s="16"/>
      <c r="F7" s="16" t="s">
        <v>400</v>
      </c>
      <c r="G7" s="17"/>
      <c r="H7" s="18"/>
      <c r="I7" s="19"/>
      <c r="J7" s="19"/>
      <c r="K7" s="19"/>
      <c r="L7" s="19"/>
      <c r="M7" s="19"/>
      <c r="N7" s="19"/>
      <c r="O7" s="20"/>
    </row>
    <row r="8" spans="1:15" x14ac:dyDescent="0.25">
      <c r="A8" s="1"/>
      <c r="B8" s="2"/>
      <c r="C8" s="3"/>
      <c r="D8" s="4"/>
      <c r="E8" s="4"/>
      <c r="F8" s="4"/>
      <c r="G8" s="5"/>
      <c r="H8" s="6"/>
      <c r="I8" s="7"/>
      <c r="J8" s="7"/>
      <c r="K8" s="7"/>
      <c r="L8" s="7"/>
      <c r="M8" s="7"/>
      <c r="N8" s="7"/>
    </row>
    <row r="9" spans="1:15" ht="45" customHeight="1" x14ac:dyDescent="0.25">
      <c r="A9" s="273" t="s">
        <v>8</v>
      </c>
      <c r="B9" s="389" t="s">
        <v>9</v>
      </c>
      <c r="C9" s="277" t="s">
        <v>10</v>
      </c>
      <c r="D9" s="277" t="s">
        <v>11</v>
      </c>
      <c r="E9" s="277" t="s">
        <v>12</v>
      </c>
      <c r="F9" s="277" t="s">
        <v>13</v>
      </c>
      <c r="G9" s="274" t="s">
        <v>14</v>
      </c>
      <c r="H9" s="274" t="s">
        <v>15</v>
      </c>
      <c r="I9" s="386"/>
      <c r="J9" s="386"/>
      <c r="K9" s="386"/>
      <c r="L9" s="386"/>
      <c r="M9" s="386"/>
      <c r="N9" s="387"/>
      <c r="O9" s="3" t="s">
        <v>16</v>
      </c>
    </row>
    <row r="10" spans="1:15" ht="37.5" customHeight="1" x14ac:dyDescent="0.25">
      <c r="A10" s="273"/>
      <c r="B10" s="389"/>
      <c r="C10" s="277"/>
      <c r="D10" s="277"/>
      <c r="E10" s="277"/>
      <c r="F10" s="277"/>
      <c r="G10" s="274"/>
      <c r="H10" s="274"/>
      <c r="I10" s="388" t="s">
        <v>310</v>
      </c>
      <c r="J10" s="387"/>
      <c r="K10" s="375" t="s">
        <v>17</v>
      </c>
      <c r="L10" s="375"/>
      <c r="M10" s="356" t="s">
        <v>18</v>
      </c>
      <c r="N10" s="356" t="s">
        <v>19</v>
      </c>
      <c r="O10" s="3"/>
    </row>
    <row r="11" spans="1:15" ht="204" customHeight="1" x14ac:dyDescent="0.25">
      <c r="A11" s="273"/>
      <c r="B11" s="389"/>
      <c r="C11" s="277"/>
      <c r="D11" s="277"/>
      <c r="E11" s="277"/>
      <c r="F11" s="277"/>
      <c r="G11" s="274"/>
      <c r="H11" s="274"/>
      <c r="I11" s="22" t="s">
        <v>20</v>
      </c>
      <c r="J11" s="22" t="s">
        <v>21</v>
      </c>
      <c r="K11" s="22" t="s">
        <v>20</v>
      </c>
      <c r="L11" s="22" t="s">
        <v>21</v>
      </c>
      <c r="M11" s="358"/>
      <c r="N11" s="358"/>
      <c r="O11" s="3"/>
    </row>
    <row r="12" spans="1:15" s="30" customFormat="1" ht="18" customHeight="1" x14ac:dyDescent="0.25">
      <c r="A12" s="23" t="s">
        <v>22</v>
      </c>
      <c r="B12" s="24" t="s">
        <v>23</v>
      </c>
      <c r="C12" s="25" t="s">
        <v>24</v>
      </c>
      <c r="D12" s="26" t="s">
        <v>25</v>
      </c>
      <c r="E12" s="26" t="s">
        <v>26</v>
      </c>
      <c r="F12" s="26" t="s">
        <v>27</v>
      </c>
      <c r="G12" s="27" t="s">
        <v>28</v>
      </c>
      <c r="H12" s="28" t="s">
        <v>29</v>
      </c>
      <c r="I12" s="22" t="s">
        <v>311</v>
      </c>
      <c r="J12" s="22" t="s">
        <v>30</v>
      </c>
      <c r="K12" s="22" t="s">
        <v>312</v>
      </c>
      <c r="L12" s="22" t="s">
        <v>31</v>
      </c>
      <c r="M12" s="22" t="s">
        <v>32</v>
      </c>
      <c r="N12" s="22" t="s">
        <v>33</v>
      </c>
      <c r="O12" s="29"/>
    </row>
    <row r="13" spans="1:15" ht="44.25" customHeight="1" x14ac:dyDescent="0.25">
      <c r="A13" s="31" t="s">
        <v>34</v>
      </c>
      <c r="B13" s="377" t="s">
        <v>35</v>
      </c>
      <c r="C13" s="378"/>
      <c r="D13" s="378"/>
      <c r="E13" s="378"/>
      <c r="F13" s="378"/>
      <c r="G13" s="378"/>
      <c r="H13" s="378"/>
      <c r="I13" s="378"/>
      <c r="J13" s="378"/>
      <c r="K13" s="378"/>
      <c r="L13" s="378"/>
      <c r="M13" s="378"/>
      <c r="N13" s="379"/>
      <c r="O13" s="3"/>
    </row>
    <row r="14" spans="1:15" ht="38.25" customHeight="1" x14ac:dyDescent="0.25">
      <c r="A14" s="31" t="s">
        <v>36</v>
      </c>
      <c r="B14" s="380" t="s">
        <v>37</v>
      </c>
      <c r="C14" s="381"/>
      <c r="D14" s="381"/>
      <c r="E14" s="381"/>
      <c r="F14" s="381"/>
      <c r="G14" s="381"/>
      <c r="H14" s="381"/>
      <c r="I14" s="381"/>
      <c r="J14" s="381"/>
      <c r="K14" s="381"/>
      <c r="L14" s="381"/>
      <c r="M14" s="381"/>
      <c r="N14" s="382"/>
      <c r="O14" s="32"/>
    </row>
    <row r="15" spans="1:15" ht="27" customHeight="1" x14ac:dyDescent="0.25">
      <c r="A15" s="33" t="s">
        <v>38</v>
      </c>
      <c r="B15" s="383" t="s">
        <v>397</v>
      </c>
      <c r="C15" s="384"/>
      <c r="D15" s="384"/>
      <c r="E15" s="384"/>
      <c r="F15" s="384"/>
      <c r="G15" s="384"/>
      <c r="H15" s="384"/>
      <c r="I15" s="384"/>
      <c r="J15" s="384"/>
      <c r="K15" s="384"/>
      <c r="L15" s="384"/>
      <c r="M15" s="384"/>
      <c r="N15" s="385"/>
      <c r="O15" s="3"/>
    </row>
    <row r="16" spans="1:15" ht="26.25" customHeight="1" x14ac:dyDescent="0.25">
      <c r="A16" s="31" t="s">
        <v>39</v>
      </c>
      <c r="B16" s="377" t="s">
        <v>40</v>
      </c>
      <c r="C16" s="378"/>
      <c r="D16" s="378"/>
      <c r="E16" s="378"/>
      <c r="F16" s="378"/>
      <c r="G16" s="378"/>
      <c r="H16" s="378"/>
      <c r="I16" s="378"/>
      <c r="J16" s="378"/>
      <c r="K16" s="378"/>
      <c r="L16" s="378"/>
      <c r="M16" s="378"/>
      <c r="N16" s="379"/>
      <c r="O16" s="3"/>
    </row>
    <row r="17" spans="1:15" s="35" customFormat="1" ht="27" customHeight="1" x14ac:dyDescent="0.25">
      <c r="A17" s="34" t="s">
        <v>41</v>
      </c>
      <c r="B17" s="380" t="s">
        <v>42</v>
      </c>
      <c r="C17" s="381"/>
      <c r="D17" s="381"/>
      <c r="E17" s="381"/>
      <c r="F17" s="381"/>
      <c r="G17" s="381"/>
      <c r="H17" s="381"/>
      <c r="I17" s="381"/>
      <c r="J17" s="381"/>
      <c r="K17" s="381"/>
      <c r="L17" s="381"/>
      <c r="M17" s="381"/>
      <c r="N17" s="382"/>
      <c r="O17" s="6"/>
    </row>
    <row r="18" spans="1:15" ht="60" customHeight="1" x14ac:dyDescent="0.25">
      <c r="A18" s="219" t="s">
        <v>43</v>
      </c>
      <c r="B18" s="293" t="s">
        <v>44</v>
      </c>
      <c r="C18" s="36" t="s">
        <v>45</v>
      </c>
      <c r="D18" s="37">
        <v>261.60000000000002</v>
      </c>
      <c r="E18" s="37">
        <v>261.60000000000002</v>
      </c>
      <c r="F18" s="37">
        <v>168.9</v>
      </c>
      <c r="G18" s="38">
        <f>F18/E18</f>
        <v>0.64564220183486232</v>
      </c>
      <c r="H18" s="167" t="s">
        <v>46</v>
      </c>
      <c r="I18" s="130">
        <v>100</v>
      </c>
      <c r="J18" s="130">
        <v>100</v>
      </c>
      <c r="K18" s="130">
        <v>100</v>
      </c>
      <c r="L18" s="130">
        <v>100</v>
      </c>
      <c r="M18" s="164">
        <v>100</v>
      </c>
      <c r="N18" s="130">
        <v>100</v>
      </c>
      <c r="O18" s="129"/>
    </row>
    <row r="19" spans="1:15" ht="24.75" customHeight="1" x14ac:dyDescent="0.25">
      <c r="A19" s="219" t="s">
        <v>43</v>
      </c>
      <c r="B19" s="293" t="s">
        <v>44</v>
      </c>
      <c r="C19" s="40" t="s">
        <v>47</v>
      </c>
      <c r="D19" s="37">
        <f>D18</f>
        <v>261.60000000000002</v>
      </c>
      <c r="E19" s="37">
        <f t="shared" ref="E19" si="0">E18</f>
        <v>261.60000000000002</v>
      </c>
      <c r="F19" s="37">
        <f>F18</f>
        <v>168.9</v>
      </c>
      <c r="G19" s="38">
        <f>F19/E19</f>
        <v>0.64564220183486232</v>
      </c>
      <c r="H19" s="167"/>
      <c r="I19" s="130"/>
      <c r="J19" s="130"/>
      <c r="K19" s="130"/>
      <c r="L19" s="130"/>
      <c r="M19" s="164"/>
      <c r="N19" s="130"/>
      <c r="O19" s="132"/>
    </row>
    <row r="20" spans="1:15" ht="64.5" customHeight="1" x14ac:dyDescent="0.25">
      <c r="A20" s="219" t="s">
        <v>357</v>
      </c>
      <c r="B20" s="293" t="s">
        <v>49</v>
      </c>
      <c r="C20" s="36" t="s">
        <v>45</v>
      </c>
      <c r="D20" s="37">
        <v>2454312.4</v>
      </c>
      <c r="E20" s="37">
        <f>D20</f>
        <v>2454312.4</v>
      </c>
      <c r="F20" s="37">
        <v>2163373.9</v>
      </c>
      <c r="G20" s="38">
        <f t="shared" ref="G20:G49" si="1">F20/E20</f>
        <v>0.88145824467985412</v>
      </c>
      <c r="H20" s="167" t="s">
        <v>318</v>
      </c>
      <c r="I20" s="130">
        <v>100</v>
      </c>
      <c r="J20" s="130">
        <v>100</v>
      </c>
      <c r="K20" s="130">
        <v>100</v>
      </c>
      <c r="L20" s="130">
        <v>100</v>
      </c>
      <c r="M20" s="164">
        <v>100</v>
      </c>
      <c r="N20" s="130">
        <v>100</v>
      </c>
      <c r="O20" s="129"/>
    </row>
    <row r="21" spans="1:15" ht="19.5" customHeight="1" x14ac:dyDescent="0.25">
      <c r="A21" s="219" t="s">
        <v>48</v>
      </c>
      <c r="B21" s="293" t="s">
        <v>49</v>
      </c>
      <c r="C21" s="41" t="s">
        <v>47</v>
      </c>
      <c r="D21" s="37">
        <f>D20</f>
        <v>2454312.4</v>
      </c>
      <c r="E21" s="37">
        <f t="shared" ref="E21:F21" si="2">E20</f>
        <v>2454312.4</v>
      </c>
      <c r="F21" s="37">
        <f t="shared" si="2"/>
        <v>2163373.9</v>
      </c>
      <c r="G21" s="38">
        <f t="shared" si="1"/>
        <v>0.88145824467985412</v>
      </c>
      <c r="H21" s="167"/>
      <c r="I21" s="130"/>
      <c r="J21" s="130"/>
      <c r="K21" s="130"/>
      <c r="L21" s="130"/>
      <c r="M21" s="164"/>
      <c r="N21" s="130"/>
      <c r="O21" s="129"/>
    </row>
    <row r="22" spans="1:15" ht="86.25" customHeight="1" x14ac:dyDescent="0.25">
      <c r="A22" s="219" t="s">
        <v>48</v>
      </c>
      <c r="B22" s="293" t="s">
        <v>51</v>
      </c>
      <c r="C22" s="42" t="s">
        <v>52</v>
      </c>
      <c r="D22" s="37">
        <v>4780.5</v>
      </c>
      <c r="E22" s="37">
        <f>D22</f>
        <v>4780.5</v>
      </c>
      <c r="F22" s="37">
        <v>4642.3999999999996</v>
      </c>
      <c r="G22" s="38">
        <f t="shared" si="1"/>
        <v>0.97111180838824385</v>
      </c>
      <c r="H22" s="167" t="s">
        <v>319</v>
      </c>
      <c r="I22" s="130">
        <v>100</v>
      </c>
      <c r="J22" s="130">
        <v>100</v>
      </c>
      <c r="K22" s="130">
        <v>100</v>
      </c>
      <c r="L22" s="130">
        <v>100</v>
      </c>
      <c r="M22" s="164">
        <v>100</v>
      </c>
      <c r="N22" s="130">
        <v>100</v>
      </c>
      <c r="O22" s="129"/>
    </row>
    <row r="23" spans="1:15" ht="18" customHeight="1" x14ac:dyDescent="0.25">
      <c r="A23" s="219" t="s">
        <v>50</v>
      </c>
      <c r="B23" s="293" t="s">
        <v>51</v>
      </c>
      <c r="C23" s="40" t="s">
        <v>47</v>
      </c>
      <c r="D23" s="37">
        <f>D22</f>
        <v>4780.5</v>
      </c>
      <c r="E23" s="37">
        <f t="shared" ref="E23:F23" si="3">E22</f>
        <v>4780.5</v>
      </c>
      <c r="F23" s="37">
        <f t="shared" si="3"/>
        <v>4642.3999999999996</v>
      </c>
      <c r="G23" s="38">
        <f t="shared" si="1"/>
        <v>0.97111180838824385</v>
      </c>
      <c r="H23" s="167"/>
      <c r="I23" s="130"/>
      <c r="J23" s="130"/>
      <c r="K23" s="130"/>
      <c r="L23" s="130"/>
      <c r="M23" s="164"/>
      <c r="N23" s="130"/>
      <c r="O23" s="132"/>
    </row>
    <row r="24" spans="1:15" ht="78.75" customHeight="1" x14ac:dyDescent="0.25">
      <c r="A24" s="219" t="s">
        <v>50</v>
      </c>
      <c r="B24" s="293" t="s">
        <v>54</v>
      </c>
      <c r="C24" s="42" t="s">
        <v>52</v>
      </c>
      <c r="D24" s="37">
        <v>101807.8</v>
      </c>
      <c r="E24" s="37">
        <f>D24</f>
        <v>101807.8</v>
      </c>
      <c r="F24" s="37">
        <v>101496</v>
      </c>
      <c r="G24" s="38">
        <f t="shared" si="1"/>
        <v>0.99693736629217011</v>
      </c>
      <c r="H24" s="167" t="s">
        <v>320</v>
      </c>
      <c r="I24" s="130">
        <v>100</v>
      </c>
      <c r="J24" s="130">
        <v>100</v>
      </c>
      <c r="K24" s="130">
        <v>100</v>
      </c>
      <c r="L24" s="130">
        <v>100</v>
      </c>
      <c r="M24" s="164">
        <v>100</v>
      </c>
      <c r="N24" s="130">
        <v>100</v>
      </c>
      <c r="O24" s="129"/>
    </row>
    <row r="25" spans="1:15" ht="25.5" customHeight="1" x14ac:dyDescent="0.25">
      <c r="A25" s="219" t="s">
        <v>53</v>
      </c>
      <c r="B25" s="293" t="s">
        <v>54</v>
      </c>
      <c r="C25" s="40" t="s">
        <v>47</v>
      </c>
      <c r="D25" s="37">
        <f>D24</f>
        <v>101807.8</v>
      </c>
      <c r="E25" s="37">
        <f t="shared" ref="E25:F25" si="4">E24</f>
        <v>101807.8</v>
      </c>
      <c r="F25" s="37">
        <f t="shared" si="4"/>
        <v>101496</v>
      </c>
      <c r="G25" s="38">
        <f t="shared" si="1"/>
        <v>0.99693736629217011</v>
      </c>
      <c r="H25" s="167"/>
      <c r="I25" s="130"/>
      <c r="J25" s="130"/>
      <c r="K25" s="130"/>
      <c r="L25" s="130"/>
      <c r="M25" s="164"/>
      <c r="N25" s="130"/>
      <c r="O25" s="132"/>
    </row>
    <row r="26" spans="1:15" ht="45" customHeight="1" x14ac:dyDescent="0.25">
      <c r="A26" s="219" t="s">
        <v>53</v>
      </c>
      <c r="B26" s="293" t="s">
        <v>56</v>
      </c>
      <c r="C26" s="42" t="s">
        <v>52</v>
      </c>
      <c r="D26" s="37">
        <v>9545.2000000000007</v>
      </c>
      <c r="E26" s="37">
        <f>D26</f>
        <v>9545.2000000000007</v>
      </c>
      <c r="F26" s="37">
        <v>9281.2000000000007</v>
      </c>
      <c r="G26" s="38">
        <f t="shared" si="1"/>
        <v>0.97234211959937977</v>
      </c>
      <c r="H26" s="167" t="s">
        <v>321</v>
      </c>
      <c r="I26" s="130">
        <v>100</v>
      </c>
      <c r="J26" s="130">
        <v>100</v>
      </c>
      <c r="K26" s="130">
        <v>100</v>
      </c>
      <c r="L26" s="130">
        <v>100</v>
      </c>
      <c r="M26" s="164">
        <v>100</v>
      </c>
      <c r="N26" s="130">
        <v>100</v>
      </c>
      <c r="O26" s="129"/>
    </row>
    <row r="27" spans="1:15" ht="18" customHeight="1" x14ac:dyDescent="0.25">
      <c r="A27" s="219" t="s">
        <v>55</v>
      </c>
      <c r="B27" s="293" t="s">
        <v>56</v>
      </c>
      <c r="C27" s="40" t="s">
        <v>47</v>
      </c>
      <c r="D27" s="37">
        <f>D26</f>
        <v>9545.2000000000007</v>
      </c>
      <c r="E27" s="37">
        <f t="shared" ref="E27:F27" si="5">E26</f>
        <v>9545.2000000000007</v>
      </c>
      <c r="F27" s="37">
        <f t="shared" si="5"/>
        <v>9281.2000000000007</v>
      </c>
      <c r="G27" s="38">
        <f t="shared" si="1"/>
        <v>0.97234211959937977</v>
      </c>
      <c r="H27" s="167"/>
      <c r="I27" s="130"/>
      <c r="J27" s="130"/>
      <c r="K27" s="130"/>
      <c r="L27" s="130"/>
      <c r="M27" s="164"/>
      <c r="N27" s="130"/>
      <c r="O27" s="132"/>
    </row>
    <row r="28" spans="1:15" s="35" customFormat="1" ht="72" customHeight="1" x14ac:dyDescent="0.25">
      <c r="A28" s="291" t="s">
        <v>55</v>
      </c>
      <c r="B28" s="293" t="s">
        <v>58</v>
      </c>
      <c r="C28" s="371" t="s">
        <v>52</v>
      </c>
      <c r="D28" s="373">
        <v>935488.4</v>
      </c>
      <c r="E28" s="373">
        <v>980788.3</v>
      </c>
      <c r="F28" s="373">
        <v>829198.4</v>
      </c>
      <c r="G28" s="374">
        <f>F28/E28</f>
        <v>0.8454407541362392</v>
      </c>
      <c r="H28" s="166" t="s">
        <v>322</v>
      </c>
      <c r="I28" s="168">
        <v>100</v>
      </c>
      <c r="J28" s="168">
        <v>100</v>
      </c>
      <c r="K28" s="168">
        <v>100</v>
      </c>
      <c r="L28" s="168">
        <v>100</v>
      </c>
      <c r="M28" s="134">
        <v>100</v>
      </c>
      <c r="N28" s="168">
        <v>100</v>
      </c>
      <c r="O28" s="129"/>
    </row>
    <row r="29" spans="1:15" s="35" customFormat="1" ht="63" customHeight="1" x14ac:dyDescent="0.25">
      <c r="A29" s="291"/>
      <c r="B29" s="293"/>
      <c r="C29" s="372"/>
      <c r="D29" s="373"/>
      <c r="E29" s="373"/>
      <c r="F29" s="373"/>
      <c r="G29" s="374"/>
      <c r="H29" s="167" t="s">
        <v>323</v>
      </c>
      <c r="I29" s="130">
        <v>85</v>
      </c>
      <c r="J29" s="169">
        <v>99.1</v>
      </c>
      <c r="K29" s="169">
        <v>87</v>
      </c>
      <c r="L29" s="169">
        <v>99.2</v>
      </c>
      <c r="M29" s="170">
        <f>L29/K29*100</f>
        <v>114.02298850574712</v>
      </c>
      <c r="N29" s="130">
        <v>87</v>
      </c>
      <c r="O29" s="129"/>
    </row>
    <row r="30" spans="1:15" s="35" customFormat="1" ht="29.25" customHeight="1" x14ac:dyDescent="0.25">
      <c r="A30" s="291" t="s">
        <v>57</v>
      </c>
      <c r="B30" s="293" t="s">
        <v>59</v>
      </c>
      <c r="C30" s="41" t="s">
        <v>47</v>
      </c>
      <c r="D30" s="37">
        <f>D28</f>
        <v>935488.4</v>
      </c>
      <c r="E30" s="37">
        <f>E28</f>
        <v>980788.3</v>
      </c>
      <c r="F30" s="37">
        <f>F28</f>
        <v>829198.4</v>
      </c>
      <c r="G30" s="38">
        <f t="shared" si="1"/>
        <v>0.8454407541362392</v>
      </c>
      <c r="H30" s="28"/>
      <c r="I30" s="39"/>
      <c r="J30" s="39"/>
      <c r="K30" s="39"/>
      <c r="L30" s="39"/>
      <c r="M30" s="22"/>
      <c r="N30" s="39"/>
      <c r="O30" s="6"/>
    </row>
    <row r="31" spans="1:15" ht="57" customHeight="1" x14ac:dyDescent="0.25">
      <c r="A31" s="219" t="s">
        <v>57</v>
      </c>
      <c r="B31" s="293" t="s">
        <v>61</v>
      </c>
      <c r="C31" s="318" t="s">
        <v>52</v>
      </c>
      <c r="D31" s="328">
        <v>108488.4</v>
      </c>
      <c r="E31" s="328">
        <v>109324.3</v>
      </c>
      <c r="F31" s="328">
        <v>103766.1</v>
      </c>
      <c r="G31" s="331">
        <f>F31/E31</f>
        <v>0.94915860426273024</v>
      </c>
      <c r="H31" s="167" t="s">
        <v>324</v>
      </c>
      <c r="I31" s="130">
        <v>100</v>
      </c>
      <c r="J31" s="130">
        <v>100</v>
      </c>
      <c r="K31" s="130">
        <v>100</v>
      </c>
      <c r="L31" s="130">
        <v>100</v>
      </c>
      <c r="M31" s="164">
        <v>100</v>
      </c>
      <c r="N31" s="130">
        <v>100</v>
      </c>
      <c r="O31" s="129"/>
    </row>
    <row r="32" spans="1:15" ht="57" customHeight="1" x14ac:dyDescent="0.25">
      <c r="A32" s="219"/>
      <c r="B32" s="293"/>
      <c r="C32" s="319"/>
      <c r="D32" s="330"/>
      <c r="E32" s="330"/>
      <c r="F32" s="330"/>
      <c r="G32" s="333"/>
      <c r="H32" s="167" t="s">
        <v>325</v>
      </c>
      <c r="I32" s="130" t="s">
        <v>62</v>
      </c>
      <c r="J32" s="169">
        <v>5</v>
      </c>
      <c r="K32" s="130" t="s">
        <v>62</v>
      </c>
      <c r="L32" s="169">
        <v>5</v>
      </c>
      <c r="M32" s="164">
        <v>100</v>
      </c>
      <c r="N32" s="130" t="s">
        <v>62</v>
      </c>
      <c r="O32" s="129"/>
    </row>
    <row r="33" spans="1:15" ht="22.5" customHeight="1" x14ac:dyDescent="0.25">
      <c r="A33" s="219" t="s">
        <v>63</v>
      </c>
      <c r="B33" s="293" t="s">
        <v>64</v>
      </c>
      <c r="C33" s="40" t="s">
        <v>47</v>
      </c>
      <c r="D33" s="135">
        <f>D31</f>
        <v>108488.4</v>
      </c>
      <c r="E33" s="135">
        <f t="shared" ref="E33:F33" si="6">E31</f>
        <v>109324.3</v>
      </c>
      <c r="F33" s="135">
        <f t="shared" si="6"/>
        <v>103766.1</v>
      </c>
      <c r="G33" s="136">
        <f t="shared" si="1"/>
        <v>0.94915860426273024</v>
      </c>
      <c r="H33" s="139"/>
      <c r="I33" s="130"/>
      <c r="J33" s="130"/>
      <c r="K33" s="130"/>
      <c r="L33" s="130"/>
      <c r="M33" s="164"/>
      <c r="N33" s="130"/>
      <c r="O33" s="132"/>
    </row>
    <row r="34" spans="1:15" s="35" customFormat="1" ht="54.75" customHeight="1" x14ac:dyDescent="0.25">
      <c r="A34" s="291" t="s">
        <v>60</v>
      </c>
      <c r="B34" s="266" t="s">
        <v>65</v>
      </c>
      <c r="C34" s="43" t="s">
        <v>52</v>
      </c>
      <c r="D34" s="135">
        <v>3000</v>
      </c>
      <c r="E34" s="135">
        <v>3000</v>
      </c>
      <c r="F34" s="135">
        <v>3000</v>
      </c>
      <c r="G34" s="136">
        <f t="shared" si="1"/>
        <v>1</v>
      </c>
      <c r="H34" s="167" t="s">
        <v>326</v>
      </c>
      <c r="I34" s="170">
        <v>1</v>
      </c>
      <c r="J34" s="170">
        <v>1</v>
      </c>
      <c r="K34" s="170">
        <v>1</v>
      </c>
      <c r="L34" s="170">
        <v>1</v>
      </c>
      <c r="M34" s="164">
        <v>100</v>
      </c>
      <c r="N34" s="170">
        <v>1</v>
      </c>
      <c r="O34" s="129"/>
    </row>
    <row r="35" spans="1:15" s="35" customFormat="1" ht="27.75" customHeight="1" x14ac:dyDescent="0.25">
      <c r="A35" s="291" t="s">
        <v>63</v>
      </c>
      <c r="B35" s="267"/>
      <c r="C35" s="41" t="s">
        <v>47</v>
      </c>
      <c r="D35" s="135">
        <f>D34</f>
        <v>3000</v>
      </c>
      <c r="E35" s="135">
        <f t="shared" ref="E35:F35" si="7">E34</f>
        <v>3000</v>
      </c>
      <c r="F35" s="135">
        <f t="shared" si="7"/>
        <v>3000</v>
      </c>
      <c r="G35" s="136">
        <f t="shared" si="1"/>
        <v>1</v>
      </c>
      <c r="H35" s="167"/>
      <c r="I35" s="130"/>
      <c r="J35" s="130"/>
      <c r="K35" s="130"/>
      <c r="L35" s="130"/>
      <c r="M35" s="164"/>
      <c r="N35" s="130"/>
      <c r="O35" s="132"/>
    </row>
    <row r="36" spans="1:15" s="35" customFormat="1" ht="61.5" customHeight="1" x14ac:dyDescent="0.25">
      <c r="A36" s="291" t="s">
        <v>63</v>
      </c>
      <c r="B36" s="293" t="s">
        <v>67</v>
      </c>
      <c r="C36" s="43" t="s">
        <v>45</v>
      </c>
      <c r="D36" s="135">
        <v>342129.8</v>
      </c>
      <c r="E36" s="135">
        <v>418205.7</v>
      </c>
      <c r="F36" s="135">
        <v>410868.1</v>
      </c>
      <c r="G36" s="136">
        <f>F36/E36</f>
        <v>0.98245456721417224</v>
      </c>
      <c r="H36" s="167" t="s">
        <v>327</v>
      </c>
      <c r="I36" s="130">
        <v>100</v>
      </c>
      <c r="J36" s="130">
        <v>100</v>
      </c>
      <c r="K36" s="130">
        <v>100</v>
      </c>
      <c r="L36" s="130">
        <v>100</v>
      </c>
      <c r="M36" s="164">
        <v>100</v>
      </c>
      <c r="N36" s="130">
        <v>100</v>
      </c>
      <c r="O36" s="129"/>
    </row>
    <row r="37" spans="1:15" s="35" customFormat="1" ht="24" customHeight="1" x14ac:dyDescent="0.25">
      <c r="A37" s="291" t="s">
        <v>66</v>
      </c>
      <c r="B37" s="293" t="s">
        <v>68</v>
      </c>
      <c r="C37" s="41" t="s">
        <v>47</v>
      </c>
      <c r="D37" s="135">
        <f>D36</f>
        <v>342129.8</v>
      </c>
      <c r="E37" s="135">
        <f t="shared" ref="E37:F37" si="8">E36</f>
        <v>418205.7</v>
      </c>
      <c r="F37" s="135">
        <f t="shared" si="8"/>
        <v>410868.1</v>
      </c>
      <c r="G37" s="136">
        <f t="shared" si="1"/>
        <v>0.98245456721417224</v>
      </c>
      <c r="H37" s="167"/>
      <c r="I37" s="130"/>
      <c r="J37" s="130"/>
      <c r="K37" s="130"/>
      <c r="L37" s="130"/>
      <c r="M37" s="164"/>
      <c r="N37" s="130"/>
      <c r="O37" s="132"/>
    </row>
    <row r="38" spans="1:15" s="35" customFormat="1" ht="59.25" customHeight="1" x14ac:dyDescent="0.25">
      <c r="A38" s="219" t="s">
        <v>66</v>
      </c>
      <c r="B38" s="293" t="s">
        <v>70</v>
      </c>
      <c r="C38" s="43" t="s">
        <v>52</v>
      </c>
      <c r="D38" s="135">
        <v>50000</v>
      </c>
      <c r="E38" s="135">
        <v>50000</v>
      </c>
      <c r="F38" s="135">
        <v>49757.2</v>
      </c>
      <c r="G38" s="136">
        <f t="shared" si="1"/>
        <v>0.99514399999999992</v>
      </c>
      <c r="H38" s="167" t="s">
        <v>328</v>
      </c>
      <c r="I38" s="130">
        <v>100</v>
      </c>
      <c r="J38" s="130">
        <v>100</v>
      </c>
      <c r="K38" s="130">
        <v>100</v>
      </c>
      <c r="L38" s="130">
        <v>100</v>
      </c>
      <c r="M38" s="164">
        <v>100</v>
      </c>
      <c r="N38" s="130">
        <v>100</v>
      </c>
      <c r="O38" s="129"/>
    </row>
    <row r="39" spans="1:15" ht="22.5" customHeight="1" x14ac:dyDescent="0.25">
      <c r="A39" s="219" t="s">
        <v>69</v>
      </c>
      <c r="B39" s="293" t="s">
        <v>70</v>
      </c>
      <c r="C39" s="40" t="s">
        <v>47</v>
      </c>
      <c r="D39" s="135">
        <f>D38</f>
        <v>50000</v>
      </c>
      <c r="E39" s="135">
        <f t="shared" ref="E39:F39" si="9">E38</f>
        <v>50000</v>
      </c>
      <c r="F39" s="135">
        <f t="shared" si="9"/>
        <v>49757.2</v>
      </c>
      <c r="G39" s="136">
        <f t="shared" si="1"/>
        <v>0.99514399999999992</v>
      </c>
      <c r="H39" s="129"/>
      <c r="I39" s="130"/>
      <c r="J39" s="130"/>
      <c r="K39" s="130"/>
      <c r="L39" s="130"/>
      <c r="M39" s="131"/>
      <c r="N39" s="130"/>
      <c r="O39" s="132"/>
    </row>
    <row r="40" spans="1:15" ht="67.5" customHeight="1" x14ac:dyDescent="0.25">
      <c r="A40" s="219" t="s">
        <v>69</v>
      </c>
      <c r="B40" s="293" t="s">
        <v>72</v>
      </c>
      <c r="C40" s="42" t="s">
        <v>52</v>
      </c>
      <c r="D40" s="135">
        <v>39621.4</v>
      </c>
      <c r="E40" s="135">
        <f>D40</f>
        <v>39621.4</v>
      </c>
      <c r="F40" s="135">
        <v>29658.6</v>
      </c>
      <c r="G40" s="136">
        <f t="shared" si="1"/>
        <v>0.74855002599605258</v>
      </c>
      <c r="H40" s="167" t="s">
        <v>329</v>
      </c>
      <c r="I40" s="130">
        <v>100</v>
      </c>
      <c r="J40" s="130">
        <v>100</v>
      </c>
      <c r="K40" s="130">
        <v>100</v>
      </c>
      <c r="L40" s="130">
        <v>100</v>
      </c>
      <c r="M40" s="164">
        <v>100</v>
      </c>
      <c r="N40" s="130">
        <v>100</v>
      </c>
      <c r="O40" s="129"/>
    </row>
    <row r="41" spans="1:15" ht="51.75" customHeight="1" x14ac:dyDescent="0.25">
      <c r="A41" s="219" t="s">
        <v>71</v>
      </c>
      <c r="B41" s="293" t="s">
        <v>72</v>
      </c>
      <c r="C41" s="182" t="s">
        <v>398</v>
      </c>
      <c r="D41" s="135">
        <v>3383.7</v>
      </c>
      <c r="E41" s="135">
        <v>3418.1</v>
      </c>
      <c r="F41" s="135">
        <v>3418.1</v>
      </c>
      <c r="G41" s="136">
        <f t="shared" si="1"/>
        <v>1</v>
      </c>
      <c r="H41" s="167"/>
      <c r="I41" s="130"/>
      <c r="J41" s="130"/>
      <c r="K41" s="130"/>
      <c r="L41" s="130"/>
      <c r="M41" s="164"/>
      <c r="N41" s="130"/>
      <c r="O41" s="132"/>
    </row>
    <row r="42" spans="1:15" ht="20.25" customHeight="1" x14ac:dyDescent="0.25">
      <c r="A42" s="219" t="s">
        <v>71</v>
      </c>
      <c r="B42" s="293" t="s">
        <v>72</v>
      </c>
      <c r="C42" s="40" t="s">
        <v>47</v>
      </c>
      <c r="D42" s="135">
        <f>D40+D41</f>
        <v>43005.1</v>
      </c>
      <c r="E42" s="135">
        <f>E40+E41</f>
        <v>43039.5</v>
      </c>
      <c r="F42" s="135">
        <f>F40+F41</f>
        <v>33076.699999999997</v>
      </c>
      <c r="G42" s="136">
        <f t="shared" si="1"/>
        <v>0.76851961570185523</v>
      </c>
      <c r="H42" s="167"/>
      <c r="I42" s="130"/>
      <c r="J42" s="130"/>
      <c r="K42" s="130"/>
      <c r="L42" s="130"/>
      <c r="M42" s="164"/>
      <c r="N42" s="130"/>
      <c r="O42" s="132"/>
    </row>
    <row r="43" spans="1:15" ht="57" customHeight="1" x14ac:dyDescent="0.25">
      <c r="A43" s="264" t="s">
        <v>71</v>
      </c>
      <c r="B43" s="293" t="s">
        <v>74</v>
      </c>
      <c r="C43" s="36" t="s">
        <v>45</v>
      </c>
      <c r="D43" s="135">
        <v>184518.3</v>
      </c>
      <c r="E43" s="135">
        <f>D43</f>
        <v>184518.3</v>
      </c>
      <c r="F43" s="135">
        <v>182381.1</v>
      </c>
      <c r="G43" s="136">
        <f t="shared" si="1"/>
        <v>0.98841740900496056</v>
      </c>
      <c r="H43" s="167" t="s">
        <v>330</v>
      </c>
      <c r="I43" s="169">
        <v>100</v>
      </c>
      <c r="J43" s="130">
        <v>100</v>
      </c>
      <c r="K43" s="130">
        <v>100</v>
      </c>
      <c r="L43" s="130">
        <v>100</v>
      </c>
      <c r="M43" s="164">
        <v>100</v>
      </c>
      <c r="N43" s="169">
        <v>100</v>
      </c>
      <c r="O43" s="129"/>
    </row>
    <row r="44" spans="1:15" ht="27" customHeight="1" x14ac:dyDescent="0.25">
      <c r="A44" s="339"/>
      <c r="B44" s="293" t="s">
        <v>74</v>
      </c>
      <c r="C44" s="40" t="s">
        <v>47</v>
      </c>
      <c r="D44" s="37">
        <f>D43</f>
        <v>184518.3</v>
      </c>
      <c r="E44" s="37">
        <f t="shared" ref="E44:F44" si="10">E43</f>
        <v>184518.3</v>
      </c>
      <c r="F44" s="37">
        <f t="shared" si="10"/>
        <v>182381.1</v>
      </c>
      <c r="G44" s="38">
        <f t="shared" si="1"/>
        <v>0.98841740900496056</v>
      </c>
      <c r="H44" s="167"/>
      <c r="I44" s="130"/>
      <c r="J44" s="130"/>
      <c r="K44" s="130"/>
      <c r="L44" s="130"/>
      <c r="M44" s="164"/>
      <c r="N44" s="130"/>
      <c r="O44" s="6"/>
    </row>
    <row r="45" spans="1:15" s="35" customFormat="1" ht="114" customHeight="1" x14ac:dyDescent="0.25">
      <c r="A45" s="264" t="s">
        <v>73</v>
      </c>
      <c r="B45" s="226" t="s">
        <v>76</v>
      </c>
      <c r="C45" s="42" t="s">
        <v>52</v>
      </c>
      <c r="D45" s="37">
        <v>882.8</v>
      </c>
      <c r="E45" s="37">
        <f>D45</f>
        <v>882.8</v>
      </c>
      <c r="F45" s="37">
        <v>880.6</v>
      </c>
      <c r="G45" s="38">
        <f t="shared" si="1"/>
        <v>0.99750792931581345</v>
      </c>
      <c r="H45" s="167" t="s">
        <v>331</v>
      </c>
      <c r="I45" s="130">
        <v>100</v>
      </c>
      <c r="J45" s="130">
        <v>100</v>
      </c>
      <c r="K45" s="130">
        <v>100</v>
      </c>
      <c r="L45" s="130">
        <v>100</v>
      </c>
      <c r="M45" s="164">
        <v>100</v>
      </c>
      <c r="N45" s="130">
        <v>100</v>
      </c>
      <c r="O45" s="28"/>
    </row>
    <row r="46" spans="1:15" ht="21.75" customHeight="1" x14ac:dyDescent="0.25">
      <c r="A46" s="339"/>
      <c r="B46" s="226" t="s">
        <v>76</v>
      </c>
      <c r="C46" s="40" t="s">
        <v>47</v>
      </c>
      <c r="D46" s="37">
        <f>D45</f>
        <v>882.8</v>
      </c>
      <c r="E46" s="37">
        <f t="shared" ref="E46:F46" si="11">E45</f>
        <v>882.8</v>
      </c>
      <c r="F46" s="37">
        <f t="shared" si="11"/>
        <v>880.6</v>
      </c>
      <c r="G46" s="38">
        <f t="shared" si="1"/>
        <v>0.99750792931581345</v>
      </c>
      <c r="H46" s="28"/>
      <c r="I46" s="39"/>
      <c r="J46" s="39"/>
      <c r="K46" s="39"/>
      <c r="L46" s="39"/>
      <c r="M46" s="22"/>
      <c r="N46" s="39"/>
      <c r="O46" s="6"/>
    </row>
    <row r="47" spans="1:15" ht="60.75" customHeight="1" x14ac:dyDescent="0.25">
      <c r="A47" s="264" t="s">
        <v>75</v>
      </c>
      <c r="B47" s="363" t="s">
        <v>78</v>
      </c>
      <c r="C47" s="43" t="s">
        <v>52</v>
      </c>
      <c r="D47" s="37">
        <v>854681</v>
      </c>
      <c r="E47" s="46">
        <v>854681</v>
      </c>
      <c r="F47" s="135">
        <v>731593.2</v>
      </c>
      <c r="G47" s="38">
        <f t="shared" si="1"/>
        <v>0.85598392850665916</v>
      </c>
      <c r="H47" s="28"/>
      <c r="I47" s="39"/>
      <c r="J47" s="39"/>
      <c r="K47" s="39"/>
      <c r="L47" s="39"/>
      <c r="M47" s="22"/>
      <c r="N47" s="39"/>
      <c r="O47" s="3"/>
    </row>
    <row r="48" spans="1:15" ht="26.25" customHeight="1" x14ac:dyDescent="0.25">
      <c r="A48" s="265" t="s">
        <v>77</v>
      </c>
      <c r="B48" s="364"/>
      <c r="C48" s="40" t="s">
        <v>47</v>
      </c>
      <c r="D48" s="37">
        <f>D47</f>
        <v>854681</v>
      </c>
      <c r="E48" s="37">
        <f t="shared" ref="E48:F48" si="12">E47</f>
        <v>854681</v>
      </c>
      <c r="F48" s="135">
        <f t="shared" si="12"/>
        <v>731593.2</v>
      </c>
      <c r="G48" s="38">
        <f t="shared" si="1"/>
        <v>0.85598392850665916</v>
      </c>
      <c r="H48" s="12"/>
      <c r="I48" s="39"/>
      <c r="J48" s="39"/>
      <c r="K48" s="39"/>
      <c r="L48" s="39"/>
      <c r="M48" s="22"/>
      <c r="N48" s="39"/>
      <c r="O48" s="3"/>
    </row>
    <row r="49" spans="1:15" s="35" customFormat="1" ht="56.25" customHeight="1" x14ac:dyDescent="0.25">
      <c r="A49" s="302" t="s">
        <v>386</v>
      </c>
      <c r="B49" s="368" t="s">
        <v>458</v>
      </c>
      <c r="C49" s="43" t="s">
        <v>52</v>
      </c>
      <c r="D49" s="46">
        <v>211450.8</v>
      </c>
      <c r="E49" s="46">
        <f>D49</f>
        <v>211450.8</v>
      </c>
      <c r="F49" s="46">
        <v>211450.8</v>
      </c>
      <c r="G49" s="47">
        <f t="shared" si="1"/>
        <v>1</v>
      </c>
      <c r="H49" s="28"/>
      <c r="I49" s="39"/>
      <c r="J49" s="39"/>
      <c r="K49" s="39"/>
      <c r="L49" s="39"/>
      <c r="M49" s="22"/>
      <c r="N49" s="39"/>
      <c r="O49" s="184"/>
    </row>
    <row r="50" spans="1:15" s="35" customFormat="1" ht="68.25" customHeight="1" x14ac:dyDescent="0.25">
      <c r="A50" s="304" t="s">
        <v>385</v>
      </c>
      <c r="B50" s="369"/>
      <c r="C50" s="41" t="s">
        <v>47</v>
      </c>
      <c r="D50" s="46">
        <f>D49</f>
        <v>211450.8</v>
      </c>
      <c r="E50" s="46">
        <f t="shared" ref="E50:F50" si="13">E49</f>
        <v>211450.8</v>
      </c>
      <c r="F50" s="46">
        <f t="shared" si="13"/>
        <v>211450.8</v>
      </c>
      <c r="G50" s="47">
        <f>F50/E50</f>
        <v>1</v>
      </c>
      <c r="H50" s="28"/>
      <c r="I50" s="39"/>
      <c r="J50" s="39"/>
      <c r="K50" s="39"/>
      <c r="L50" s="39"/>
      <c r="M50" s="22"/>
      <c r="N50" s="39"/>
      <c r="O50" s="185"/>
    </row>
    <row r="51" spans="1:15" s="128" customFormat="1" ht="68.25" customHeight="1" x14ac:dyDescent="0.25">
      <c r="A51" s="311" t="s">
        <v>395</v>
      </c>
      <c r="B51" s="370" t="s">
        <v>396</v>
      </c>
      <c r="C51" s="147" t="s">
        <v>45</v>
      </c>
      <c r="D51" s="135">
        <v>180014</v>
      </c>
      <c r="E51" s="135">
        <v>49076</v>
      </c>
      <c r="F51" s="135">
        <v>48528</v>
      </c>
      <c r="G51" s="136">
        <f>F51/E51</f>
        <v>0.98883364577390165</v>
      </c>
      <c r="H51" s="165"/>
      <c r="I51" s="130"/>
      <c r="J51" s="130"/>
      <c r="K51" s="130"/>
      <c r="L51" s="130"/>
      <c r="M51" s="164"/>
      <c r="N51" s="130"/>
      <c r="O51" s="132"/>
    </row>
    <row r="52" spans="1:15" s="128" customFormat="1" ht="23.25" customHeight="1" x14ac:dyDescent="0.25">
      <c r="A52" s="311"/>
      <c r="B52" s="370"/>
      <c r="C52" s="147" t="s">
        <v>47</v>
      </c>
      <c r="D52" s="135">
        <f>D51</f>
        <v>180014</v>
      </c>
      <c r="E52" s="135">
        <f>E51</f>
        <v>49076</v>
      </c>
      <c r="F52" s="135">
        <f>F51</f>
        <v>48528</v>
      </c>
      <c r="G52" s="136">
        <f>F52/E52</f>
        <v>0.98883364577390165</v>
      </c>
      <c r="H52" s="165"/>
      <c r="I52" s="130"/>
      <c r="J52" s="130"/>
      <c r="K52" s="130"/>
      <c r="L52" s="130"/>
      <c r="M52" s="164"/>
      <c r="N52" s="130"/>
      <c r="O52" s="132"/>
    </row>
    <row r="53" spans="1:15" ht="36" customHeight="1" x14ac:dyDescent="0.25">
      <c r="A53" s="31" t="s">
        <v>79</v>
      </c>
      <c r="B53" s="365" t="s">
        <v>80</v>
      </c>
      <c r="C53" s="366"/>
      <c r="D53" s="366"/>
      <c r="E53" s="366"/>
      <c r="F53" s="366"/>
      <c r="G53" s="366"/>
      <c r="H53" s="366"/>
      <c r="I53" s="366"/>
      <c r="J53" s="366"/>
      <c r="K53" s="366"/>
      <c r="L53" s="366"/>
      <c r="M53" s="366"/>
      <c r="N53" s="367"/>
      <c r="O53" s="3"/>
    </row>
    <row r="54" spans="1:15" ht="57" customHeight="1" x14ac:dyDescent="0.25">
      <c r="A54" s="219" t="s">
        <v>81</v>
      </c>
      <c r="B54" s="293" t="s">
        <v>82</v>
      </c>
      <c r="C54" s="45" t="s">
        <v>52</v>
      </c>
      <c r="D54" s="135">
        <v>67559</v>
      </c>
      <c r="E54" s="135">
        <v>67559</v>
      </c>
      <c r="F54" s="135">
        <v>67537.7</v>
      </c>
      <c r="G54" s="136">
        <f>F54/E54</f>
        <v>0.99968472002249886</v>
      </c>
      <c r="H54" s="167" t="s">
        <v>332</v>
      </c>
      <c r="I54" s="130">
        <v>100</v>
      </c>
      <c r="J54" s="130">
        <v>100</v>
      </c>
      <c r="K54" s="130">
        <v>100</v>
      </c>
      <c r="L54" s="130">
        <v>100</v>
      </c>
      <c r="M54" s="164">
        <v>100</v>
      </c>
      <c r="N54" s="130">
        <v>100</v>
      </c>
      <c r="O54" s="12"/>
    </row>
    <row r="55" spans="1:15" ht="27" customHeight="1" x14ac:dyDescent="0.25">
      <c r="A55" s="219" t="s">
        <v>81</v>
      </c>
      <c r="B55" s="293" t="s">
        <v>82</v>
      </c>
      <c r="C55" s="48" t="s">
        <v>47</v>
      </c>
      <c r="D55" s="135">
        <f>D54</f>
        <v>67559</v>
      </c>
      <c r="E55" s="135">
        <f>E54</f>
        <v>67559</v>
      </c>
      <c r="F55" s="135">
        <f t="shared" ref="F55" si="14">F54</f>
        <v>67537.7</v>
      </c>
      <c r="G55" s="136">
        <f>F55/E55</f>
        <v>0.99968472002249886</v>
      </c>
      <c r="H55" s="167"/>
      <c r="I55" s="130"/>
      <c r="J55" s="130"/>
      <c r="K55" s="130"/>
      <c r="L55" s="130"/>
      <c r="M55" s="164"/>
      <c r="N55" s="130"/>
      <c r="O55" s="3"/>
    </row>
    <row r="56" spans="1:15" ht="78.75" customHeight="1" x14ac:dyDescent="0.25">
      <c r="A56" s="264" t="s">
        <v>83</v>
      </c>
      <c r="B56" s="266" t="s">
        <v>84</v>
      </c>
      <c r="C56" s="45" t="s">
        <v>52</v>
      </c>
      <c r="D56" s="135">
        <v>413003.2</v>
      </c>
      <c r="E56" s="135">
        <v>413003.2</v>
      </c>
      <c r="F56" s="135">
        <v>413003.2</v>
      </c>
      <c r="G56" s="136">
        <f>F56/E56</f>
        <v>1</v>
      </c>
      <c r="H56" s="184" t="s">
        <v>333</v>
      </c>
      <c r="I56" s="255">
        <v>100</v>
      </c>
      <c r="J56" s="255">
        <v>100</v>
      </c>
      <c r="K56" s="255">
        <v>100</v>
      </c>
      <c r="L56" s="255">
        <v>100</v>
      </c>
      <c r="M56" s="220">
        <v>100</v>
      </c>
      <c r="N56" s="255">
        <v>100</v>
      </c>
      <c r="O56" s="312"/>
    </row>
    <row r="57" spans="1:15" ht="24" customHeight="1" x14ac:dyDescent="0.25">
      <c r="A57" s="275"/>
      <c r="B57" s="305"/>
      <c r="C57" s="360" t="s">
        <v>47</v>
      </c>
      <c r="D57" s="328">
        <f>D56</f>
        <v>413003.2</v>
      </c>
      <c r="E57" s="328">
        <f t="shared" ref="E57:F57" si="15">E56</f>
        <v>413003.2</v>
      </c>
      <c r="F57" s="328">
        <f t="shared" si="15"/>
        <v>413003.2</v>
      </c>
      <c r="G57" s="331">
        <f>F57/E57</f>
        <v>1</v>
      </c>
      <c r="H57" s="199"/>
      <c r="I57" s="256"/>
      <c r="J57" s="256"/>
      <c r="K57" s="256"/>
      <c r="L57" s="256"/>
      <c r="M57" s="221"/>
      <c r="N57" s="256"/>
      <c r="O57" s="313"/>
    </row>
    <row r="58" spans="1:15" ht="9" hidden="1" customHeight="1" x14ac:dyDescent="0.25">
      <c r="A58" s="275"/>
      <c r="B58" s="305"/>
      <c r="C58" s="361"/>
      <c r="D58" s="329"/>
      <c r="E58" s="329"/>
      <c r="F58" s="329"/>
      <c r="G58" s="332"/>
      <c r="H58" s="199"/>
      <c r="I58" s="256"/>
      <c r="J58" s="256"/>
      <c r="K58" s="171"/>
      <c r="L58" s="171"/>
      <c r="M58" s="221"/>
      <c r="N58" s="256"/>
      <c r="O58" s="3"/>
    </row>
    <row r="59" spans="1:15" ht="3" hidden="1" customHeight="1" x14ac:dyDescent="0.25">
      <c r="A59" s="265"/>
      <c r="B59" s="267"/>
      <c r="C59" s="362"/>
      <c r="D59" s="330"/>
      <c r="E59" s="330"/>
      <c r="F59" s="330"/>
      <c r="G59" s="333"/>
      <c r="H59" s="185"/>
      <c r="I59" s="268"/>
      <c r="J59" s="268"/>
      <c r="K59" s="172"/>
      <c r="L59" s="172"/>
      <c r="M59" s="222"/>
      <c r="N59" s="268"/>
      <c r="O59" s="3"/>
    </row>
    <row r="60" spans="1:15" ht="18" customHeight="1" x14ac:dyDescent="0.25">
      <c r="A60" s="259"/>
      <c r="B60" s="260" t="s">
        <v>85</v>
      </c>
      <c r="C60" s="49"/>
      <c r="D60" s="50"/>
      <c r="E60" s="50"/>
      <c r="F60" s="51"/>
      <c r="G60" s="52"/>
      <c r="H60" s="53"/>
      <c r="I60" s="54"/>
      <c r="J60" s="54"/>
      <c r="K60" s="54"/>
      <c r="L60" s="54"/>
      <c r="M60" s="54"/>
      <c r="N60" s="54"/>
      <c r="O60" s="55"/>
    </row>
    <row r="61" spans="1:15" ht="47.25" customHeight="1" x14ac:dyDescent="0.25">
      <c r="A61" s="259"/>
      <c r="B61" s="260" t="s">
        <v>86</v>
      </c>
      <c r="C61" s="56" t="s">
        <v>45</v>
      </c>
      <c r="D61" s="50">
        <f>D18+D20++D36+D43+D52</f>
        <v>3161236.0999999996</v>
      </c>
      <c r="E61" s="162">
        <f t="shared" ref="E61:F61" si="16">E18+E20++E36+E43+E52</f>
        <v>3106374</v>
      </c>
      <c r="F61" s="162">
        <f t="shared" si="16"/>
        <v>2805320</v>
      </c>
      <c r="G61" s="57">
        <f>F61/E61</f>
        <v>0.90308507604042532</v>
      </c>
      <c r="H61" s="54"/>
      <c r="I61" s="54"/>
      <c r="J61" s="54"/>
      <c r="K61" s="54"/>
      <c r="L61" s="54"/>
      <c r="M61" s="54"/>
      <c r="N61" s="54"/>
      <c r="O61" s="55"/>
    </row>
    <row r="62" spans="1:15" ht="57.75" customHeight="1" x14ac:dyDescent="0.25">
      <c r="A62" s="259"/>
      <c r="B62" s="260" t="s">
        <v>86</v>
      </c>
      <c r="C62" s="56" t="s">
        <v>52</v>
      </c>
      <c r="D62" s="50">
        <f>(D22+D24+D26+D28+D31+D34+D38+D40+D45+D54)+D58+D56+D48+D49</f>
        <v>2800308.4999999995</v>
      </c>
      <c r="E62" s="162">
        <f t="shared" ref="E62:F62" si="17">(E22+E24+E26+E28+E31+E34+E38+E40+E45+E54)+E58+E56+E48+E49</f>
        <v>2846444.3</v>
      </c>
      <c r="F62" s="162">
        <f t="shared" si="17"/>
        <v>2555265.4</v>
      </c>
      <c r="G62" s="57">
        <f>F62/E62</f>
        <v>0.89770433941040062</v>
      </c>
      <c r="H62" s="118"/>
      <c r="I62" s="54"/>
      <c r="J62" s="54"/>
      <c r="K62" s="54"/>
      <c r="L62" s="54"/>
      <c r="M62" s="54"/>
      <c r="N62" s="54"/>
      <c r="O62" s="55"/>
    </row>
    <row r="63" spans="1:15" ht="57.75" customHeight="1" x14ac:dyDescent="0.25">
      <c r="A63" s="259"/>
      <c r="B63" s="260"/>
      <c r="C63" s="56" t="s">
        <v>398</v>
      </c>
      <c r="D63" s="180">
        <f>D41</f>
        <v>3383.7</v>
      </c>
      <c r="E63" s="180">
        <f t="shared" ref="E63:F63" si="18">E41</f>
        <v>3418.1</v>
      </c>
      <c r="F63" s="180">
        <f t="shared" si="18"/>
        <v>3418.1</v>
      </c>
      <c r="G63" s="181">
        <f>F63/E63</f>
        <v>1</v>
      </c>
      <c r="H63" s="118"/>
      <c r="I63" s="54"/>
      <c r="J63" s="54"/>
      <c r="K63" s="54"/>
      <c r="L63" s="54"/>
      <c r="M63" s="54"/>
      <c r="N63" s="54"/>
      <c r="O63" s="163"/>
    </row>
    <row r="64" spans="1:15" ht="25.5" customHeight="1" x14ac:dyDescent="0.25">
      <c r="A64" s="259"/>
      <c r="B64" s="260" t="s">
        <v>86</v>
      </c>
      <c r="C64" s="49" t="s">
        <v>47</v>
      </c>
      <c r="D64" s="50">
        <f>SUM(D61:D63)</f>
        <v>5964928.2999999998</v>
      </c>
      <c r="E64" s="162">
        <f t="shared" ref="E64:F64" si="19">SUM(E61:E63)</f>
        <v>5956236.3999999994</v>
      </c>
      <c r="F64" s="162">
        <f t="shared" si="19"/>
        <v>5364003.5</v>
      </c>
      <c r="G64" s="57">
        <f>F64/E64</f>
        <v>0.90056927559154643</v>
      </c>
      <c r="H64" s="54"/>
      <c r="I64" s="54"/>
      <c r="J64" s="54"/>
      <c r="K64" s="54"/>
      <c r="L64" s="54"/>
      <c r="M64" s="54"/>
      <c r="N64" s="54"/>
      <c r="O64" s="55"/>
    </row>
    <row r="65" spans="1:15" ht="18.75" customHeight="1" x14ac:dyDescent="0.25">
      <c r="A65" s="31" t="s">
        <v>87</v>
      </c>
      <c r="B65" s="300" t="s">
        <v>88</v>
      </c>
      <c r="C65" s="300"/>
      <c r="D65" s="300"/>
      <c r="E65" s="300"/>
      <c r="F65" s="300"/>
      <c r="G65" s="300"/>
      <c r="H65" s="300"/>
      <c r="I65" s="300"/>
      <c r="J65" s="300"/>
      <c r="K65" s="300"/>
      <c r="L65" s="300"/>
      <c r="M65" s="300"/>
      <c r="N65" s="300"/>
      <c r="O65" s="3"/>
    </row>
    <row r="66" spans="1:15" ht="25.5" customHeight="1" x14ac:dyDescent="0.25">
      <c r="A66" s="33" t="s">
        <v>89</v>
      </c>
      <c r="B66" s="263" t="s">
        <v>90</v>
      </c>
      <c r="C66" s="263"/>
      <c r="D66" s="263"/>
      <c r="E66" s="263"/>
      <c r="F66" s="263"/>
      <c r="G66" s="263"/>
      <c r="H66" s="263"/>
      <c r="I66" s="263"/>
      <c r="J66" s="263"/>
      <c r="K66" s="263"/>
      <c r="L66" s="263"/>
      <c r="M66" s="263"/>
      <c r="N66" s="263"/>
      <c r="O66" s="58"/>
    </row>
    <row r="67" spans="1:15" ht="24.75" customHeight="1" x14ac:dyDescent="0.25">
      <c r="A67" s="31" t="s">
        <v>91</v>
      </c>
      <c r="B67" s="219" t="s">
        <v>92</v>
      </c>
      <c r="C67" s="219"/>
      <c r="D67" s="219"/>
      <c r="E67" s="219"/>
      <c r="F67" s="219"/>
      <c r="G67" s="219"/>
      <c r="H67" s="219"/>
      <c r="I67" s="219"/>
      <c r="J67" s="219"/>
      <c r="K67" s="219"/>
      <c r="L67" s="219"/>
      <c r="M67" s="219"/>
      <c r="N67" s="219"/>
      <c r="O67" s="58"/>
    </row>
    <row r="68" spans="1:15" ht="17.25" customHeight="1" x14ac:dyDescent="0.25">
      <c r="A68" s="31" t="s">
        <v>93</v>
      </c>
      <c r="B68" s="219" t="s">
        <v>94</v>
      </c>
      <c r="C68" s="219"/>
      <c r="D68" s="219"/>
      <c r="E68" s="219"/>
      <c r="F68" s="219"/>
      <c r="G68" s="219"/>
      <c r="H68" s="219"/>
      <c r="I68" s="219"/>
      <c r="J68" s="34"/>
      <c r="K68" s="34"/>
      <c r="L68" s="34"/>
      <c r="M68" s="59"/>
      <c r="N68" s="34"/>
      <c r="O68" s="3"/>
    </row>
    <row r="69" spans="1:15" ht="51.75" customHeight="1" x14ac:dyDescent="0.25">
      <c r="A69" s="219" t="s">
        <v>95</v>
      </c>
      <c r="B69" s="293" t="s">
        <v>96</v>
      </c>
      <c r="C69" s="42" t="s">
        <v>52</v>
      </c>
      <c r="D69" s="135">
        <v>184.6</v>
      </c>
      <c r="E69" s="135">
        <v>184.6</v>
      </c>
      <c r="F69" s="135">
        <v>90.3</v>
      </c>
      <c r="G69" s="136">
        <f>F69/E69</f>
        <v>0.48916576381365112</v>
      </c>
      <c r="H69" s="167" t="s">
        <v>334</v>
      </c>
      <c r="I69" s="130">
        <v>100</v>
      </c>
      <c r="J69" s="130">
        <v>100</v>
      </c>
      <c r="K69" s="130">
        <v>100</v>
      </c>
      <c r="L69" s="130">
        <v>100</v>
      </c>
      <c r="M69" s="164">
        <v>100</v>
      </c>
      <c r="N69" s="130">
        <v>100</v>
      </c>
      <c r="O69" s="137"/>
    </row>
    <row r="70" spans="1:15" ht="30" customHeight="1" x14ac:dyDescent="0.25">
      <c r="A70" s="219" t="s">
        <v>95</v>
      </c>
      <c r="B70" s="293" t="s">
        <v>96</v>
      </c>
      <c r="C70" s="41" t="s">
        <v>47</v>
      </c>
      <c r="D70" s="135">
        <f>D69</f>
        <v>184.6</v>
      </c>
      <c r="E70" s="135">
        <f>E69</f>
        <v>184.6</v>
      </c>
      <c r="F70" s="135">
        <f>F69</f>
        <v>90.3</v>
      </c>
      <c r="G70" s="136">
        <f t="shared" ref="G70:G92" si="20">F70/E70</f>
        <v>0.48916576381365112</v>
      </c>
      <c r="H70" s="167"/>
      <c r="I70" s="130"/>
      <c r="J70" s="130"/>
      <c r="K70" s="130"/>
      <c r="L70" s="130"/>
      <c r="M70" s="164"/>
      <c r="N70" s="130"/>
      <c r="O70" s="138"/>
    </row>
    <row r="71" spans="1:15" ht="51.75" customHeight="1" x14ac:dyDescent="0.25">
      <c r="A71" s="219" t="s">
        <v>98</v>
      </c>
      <c r="B71" s="293" t="s">
        <v>99</v>
      </c>
      <c r="C71" s="42" t="s">
        <v>52</v>
      </c>
      <c r="D71" s="135">
        <v>2912504.9</v>
      </c>
      <c r="E71" s="135">
        <v>2766504.9</v>
      </c>
      <c r="F71" s="135">
        <v>2761889.5</v>
      </c>
      <c r="G71" s="136">
        <f t="shared" si="20"/>
        <v>0.99833168558638741</v>
      </c>
      <c r="H71" s="167" t="s">
        <v>335</v>
      </c>
      <c r="I71" s="130">
        <v>100</v>
      </c>
      <c r="J71" s="130">
        <v>100</v>
      </c>
      <c r="K71" s="130">
        <v>100</v>
      </c>
      <c r="L71" s="130">
        <v>100</v>
      </c>
      <c r="M71" s="164">
        <v>100</v>
      </c>
      <c r="N71" s="130">
        <v>100</v>
      </c>
      <c r="O71" s="138"/>
    </row>
    <row r="72" spans="1:15" ht="25.5" customHeight="1" x14ac:dyDescent="0.25">
      <c r="A72" s="219" t="s">
        <v>98</v>
      </c>
      <c r="B72" s="293" t="s">
        <v>99</v>
      </c>
      <c r="C72" s="41" t="s">
        <v>47</v>
      </c>
      <c r="D72" s="135">
        <f>D71</f>
        <v>2912504.9</v>
      </c>
      <c r="E72" s="135">
        <f>E71</f>
        <v>2766504.9</v>
      </c>
      <c r="F72" s="135">
        <f>F71</f>
        <v>2761889.5</v>
      </c>
      <c r="G72" s="136">
        <f t="shared" si="20"/>
        <v>0.99833168558638741</v>
      </c>
      <c r="H72" s="167"/>
      <c r="I72" s="130"/>
      <c r="J72" s="130"/>
      <c r="K72" s="130"/>
      <c r="L72" s="130"/>
      <c r="M72" s="164"/>
      <c r="N72" s="130"/>
      <c r="O72" s="138"/>
    </row>
    <row r="73" spans="1:15" ht="48.75" customHeight="1" x14ac:dyDescent="0.25">
      <c r="A73" s="219" t="s">
        <v>101</v>
      </c>
      <c r="B73" s="293" t="s">
        <v>102</v>
      </c>
      <c r="C73" s="42" t="s">
        <v>52</v>
      </c>
      <c r="D73" s="135">
        <v>8763.7999999999993</v>
      </c>
      <c r="E73" s="135">
        <v>8763.7999999999993</v>
      </c>
      <c r="F73" s="135">
        <v>8540.7999999999993</v>
      </c>
      <c r="G73" s="136">
        <f t="shared" si="20"/>
        <v>0.97455441703370682</v>
      </c>
      <c r="H73" s="167" t="s">
        <v>97</v>
      </c>
      <c r="I73" s="130">
        <v>100</v>
      </c>
      <c r="J73" s="130">
        <v>100</v>
      </c>
      <c r="K73" s="130">
        <v>100</v>
      </c>
      <c r="L73" s="130">
        <v>100</v>
      </c>
      <c r="M73" s="164">
        <v>100</v>
      </c>
      <c r="N73" s="130">
        <v>100</v>
      </c>
      <c r="O73" s="138"/>
    </row>
    <row r="74" spans="1:15" ht="23.25" customHeight="1" x14ac:dyDescent="0.25">
      <c r="A74" s="219" t="s">
        <v>101</v>
      </c>
      <c r="B74" s="293" t="s">
        <v>102</v>
      </c>
      <c r="C74" s="41" t="s">
        <v>47</v>
      </c>
      <c r="D74" s="135">
        <f>D73</f>
        <v>8763.7999999999993</v>
      </c>
      <c r="E74" s="135">
        <f>E73</f>
        <v>8763.7999999999993</v>
      </c>
      <c r="F74" s="135">
        <f>F73</f>
        <v>8540.7999999999993</v>
      </c>
      <c r="G74" s="136">
        <f t="shared" si="20"/>
        <v>0.97455441703370682</v>
      </c>
      <c r="H74" s="167"/>
      <c r="I74" s="130"/>
      <c r="J74" s="130"/>
      <c r="K74" s="130"/>
      <c r="L74" s="130"/>
      <c r="M74" s="164"/>
      <c r="N74" s="130"/>
      <c r="O74" s="138"/>
    </row>
    <row r="75" spans="1:15" ht="51" customHeight="1" x14ac:dyDescent="0.25">
      <c r="A75" s="219" t="s">
        <v>104</v>
      </c>
      <c r="B75" s="293" t="s">
        <v>105</v>
      </c>
      <c r="C75" s="42" t="s">
        <v>52</v>
      </c>
      <c r="D75" s="135">
        <v>28942.6</v>
      </c>
      <c r="E75" s="135">
        <f>D75</f>
        <v>28942.6</v>
      </c>
      <c r="F75" s="135">
        <v>27154.1</v>
      </c>
      <c r="G75" s="136">
        <f t="shared" si="20"/>
        <v>0.93820527526898068</v>
      </c>
      <c r="H75" s="167" t="s">
        <v>100</v>
      </c>
      <c r="I75" s="130">
        <v>100</v>
      </c>
      <c r="J75" s="130">
        <v>100</v>
      </c>
      <c r="K75" s="130">
        <v>100</v>
      </c>
      <c r="L75" s="130">
        <v>100</v>
      </c>
      <c r="M75" s="164">
        <v>100</v>
      </c>
      <c r="N75" s="130">
        <v>100</v>
      </c>
      <c r="O75" s="138"/>
    </row>
    <row r="76" spans="1:15" ht="20.25" customHeight="1" x14ac:dyDescent="0.25">
      <c r="A76" s="219" t="s">
        <v>104</v>
      </c>
      <c r="B76" s="293" t="s">
        <v>105</v>
      </c>
      <c r="C76" s="41" t="s">
        <v>47</v>
      </c>
      <c r="D76" s="135">
        <f>D75</f>
        <v>28942.6</v>
      </c>
      <c r="E76" s="135">
        <f>E75</f>
        <v>28942.6</v>
      </c>
      <c r="F76" s="135">
        <f>F75</f>
        <v>27154.1</v>
      </c>
      <c r="G76" s="136">
        <f t="shared" si="20"/>
        <v>0.93820527526898068</v>
      </c>
      <c r="H76" s="167"/>
      <c r="I76" s="130"/>
      <c r="J76" s="130"/>
      <c r="K76" s="130"/>
      <c r="L76" s="130"/>
      <c r="M76" s="164"/>
      <c r="N76" s="130"/>
      <c r="O76" s="138"/>
    </row>
    <row r="77" spans="1:15" ht="51.75" customHeight="1" x14ac:dyDescent="0.25">
      <c r="A77" s="219" t="s">
        <v>107</v>
      </c>
      <c r="B77" s="293" t="s">
        <v>108</v>
      </c>
      <c r="C77" s="42" t="s">
        <v>52</v>
      </c>
      <c r="D77" s="135">
        <v>1639287.8</v>
      </c>
      <c r="E77" s="135">
        <f>D77</f>
        <v>1639287.8</v>
      </c>
      <c r="F77" s="135">
        <v>1636873.7</v>
      </c>
      <c r="G77" s="136">
        <f t="shared" si="20"/>
        <v>0.99852734827892942</v>
      </c>
      <c r="H77" s="167" t="s">
        <v>103</v>
      </c>
      <c r="I77" s="130">
        <v>100</v>
      </c>
      <c r="J77" s="130">
        <v>100</v>
      </c>
      <c r="K77" s="130">
        <v>100</v>
      </c>
      <c r="L77" s="130">
        <v>100</v>
      </c>
      <c r="M77" s="164">
        <v>100</v>
      </c>
      <c r="N77" s="130">
        <v>100</v>
      </c>
      <c r="O77" s="138"/>
    </row>
    <row r="78" spans="1:15" ht="23.25" customHeight="1" x14ac:dyDescent="0.25">
      <c r="A78" s="219" t="s">
        <v>107</v>
      </c>
      <c r="B78" s="293" t="s">
        <v>108</v>
      </c>
      <c r="C78" s="41" t="s">
        <v>47</v>
      </c>
      <c r="D78" s="135">
        <f>D77</f>
        <v>1639287.8</v>
      </c>
      <c r="E78" s="135">
        <f>E77</f>
        <v>1639287.8</v>
      </c>
      <c r="F78" s="135">
        <f>F77</f>
        <v>1636873.7</v>
      </c>
      <c r="G78" s="136">
        <f t="shared" si="20"/>
        <v>0.99852734827892942</v>
      </c>
      <c r="H78" s="167"/>
      <c r="I78" s="130"/>
      <c r="J78" s="130"/>
      <c r="K78" s="130"/>
      <c r="L78" s="130"/>
      <c r="M78" s="164"/>
      <c r="N78" s="130"/>
      <c r="O78" s="138"/>
    </row>
    <row r="79" spans="1:15" ht="48.75" customHeight="1" x14ac:dyDescent="0.25">
      <c r="A79" s="219" t="s">
        <v>109</v>
      </c>
      <c r="B79" s="293" t="s">
        <v>110</v>
      </c>
      <c r="C79" s="42" t="s">
        <v>52</v>
      </c>
      <c r="D79" s="135">
        <v>113436.3</v>
      </c>
      <c r="E79" s="135">
        <f>D79</f>
        <v>113436.3</v>
      </c>
      <c r="F79" s="135">
        <v>109246.5</v>
      </c>
      <c r="G79" s="136">
        <f t="shared" si="20"/>
        <v>0.96306473324676489</v>
      </c>
      <c r="H79" s="167" t="s">
        <v>106</v>
      </c>
      <c r="I79" s="130">
        <v>100</v>
      </c>
      <c r="J79" s="130">
        <v>100</v>
      </c>
      <c r="K79" s="130">
        <v>100</v>
      </c>
      <c r="L79" s="130">
        <v>100</v>
      </c>
      <c r="M79" s="164">
        <v>100</v>
      </c>
      <c r="N79" s="130">
        <v>100</v>
      </c>
      <c r="O79" s="138"/>
    </row>
    <row r="80" spans="1:15" ht="25.5" customHeight="1" x14ac:dyDescent="0.25">
      <c r="A80" s="219" t="s">
        <v>111</v>
      </c>
      <c r="B80" s="293" t="s">
        <v>110</v>
      </c>
      <c r="C80" s="41" t="s">
        <v>47</v>
      </c>
      <c r="D80" s="135">
        <f>D79</f>
        <v>113436.3</v>
      </c>
      <c r="E80" s="135">
        <f>E79</f>
        <v>113436.3</v>
      </c>
      <c r="F80" s="135">
        <f>F79</f>
        <v>109246.5</v>
      </c>
      <c r="G80" s="136">
        <f t="shared" si="20"/>
        <v>0.96306473324676489</v>
      </c>
      <c r="H80" s="129"/>
      <c r="I80" s="130"/>
      <c r="J80" s="130"/>
      <c r="K80" s="130"/>
      <c r="L80" s="130"/>
      <c r="M80" s="131"/>
      <c r="N80" s="130"/>
      <c r="O80" s="138"/>
    </row>
    <row r="81" spans="1:15" ht="49.5" customHeight="1" x14ac:dyDescent="0.25">
      <c r="A81" s="219" t="s">
        <v>111</v>
      </c>
      <c r="B81" s="293" t="s">
        <v>112</v>
      </c>
      <c r="C81" s="42" t="s">
        <v>52</v>
      </c>
      <c r="D81" s="135">
        <v>128908.6</v>
      </c>
      <c r="E81" s="135">
        <v>128908.6</v>
      </c>
      <c r="F81" s="135">
        <v>127760.3</v>
      </c>
      <c r="G81" s="136">
        <f t="shared" si="20"/>
        <v>0.9910921381505966</v>
      </c>
      <c r="H81" s="167" t="s">
        <v>336</v>
      </c>
      <c r="I81" s="130">
        <v>96.6</v>
      </c>
      <c r="J81" s="130">
        <v>99.8</v>
      </c>
      <c r="K81" s="130">
        <v>96.6</v>
      </c>
      <c r="L81" s="130">
        <v>99.7</v>
      </c>
      <c r="M81" s="170">
        <f>L81/K81*100</f>
        <v>103.20910973084887</v>
      </c>
      <c r="N81" s="130">
        <v>96.6</v>
      </c>
      <c r="O81" s="139"/>
    </row>
    <row r="82" spans="1:15" ht="23.25" customHeight="1" x14ac:dyDescent="0.25">
      <c r="A82" s="219" t="s">
        <v>109</v>
      </c>
      <c r="B82" s="293" t="s">
        <v>114</v>
      </c>
      <c r="C82" s="41" t="s">
        <v>47</v>
      </c>
      <c r="D82" s="135">
        <f>D81</f>
        <v>128908.6</v>
      </c>
      <c r="E82" s="135">
        <f t="shared" ref="E82" si="21">E81</f>
        <v>128908.6</v>
      </c>
      <c r="F82" s="135">
        <f>F81</f>
        <v>127760.3</v>
      </c>
      <c r="G82" s="136">
        <f t="shared" si="20"/>
        <v>0.9910921381505966</v>
      </c>
      <c r="H82" s="167"/>
      <c r="I82" s="130"/>
      <c r="J82" s="130"/>
      <c r="K82" s="130"/>
      <c r="L82" s="130"/>
      <c r="M82" s="164"/>
      <c r="N82" s="130"/>
      <c r="O82" s="138"/>
    </row>
    <row r="83" spans="1:15" ht="45" customHeight="1" x14ac:dyDescent="0.25">
      <c r="A83" s="219" t="s">
        <v>115</v>
      </c>
      <c r="B83" s="293" t="s">
        <v>116</v>
      </c>
      <c r="C83" s="42" t="s">
        <v>52</v>
      </c>
      <c r="D83" s="135">
        <v>52.1</v>
      </c>
      <c r="E83" s="135">
        <v>52.1</v>
      </c>
      <c r="F83" s="135">
        <v>50.1</v>
      </c>
      <c r="G83" s="136">
        <f t="shared" si="20"/>
        <v>0.96161228406909793</v>
      </c>
      <c r="H83" s="167" t="s">
        <v>337</v>
      </c>
      <c r="I83" s="130">
        <v>96.6</v>
      </c>
      <c r="J83" s="169">
        <v>99.8</v>
      </c>
      <c r="K83" s="169">
        <v>96.6</v>
      </c>
      <c r="L83" s="169">
        <v>99.7</v>
      </c>
      <c r="M83" s="170">
        <f>L83/K83*100</f>
        <v>103.20910973084887</v>
      </c>
      <c r="N83" s="130">
        <v>96.6</v>
      </c>
      <c r="O83" s="139"/>
    </row>
    <row r="84" spans="1:15" ht="27" customHeight="1" x14ac:dyDescent="0.25">
      <c r="A84" s="219" t="s">
        <v>115</v>
      </c>
      <c r="B84" s="293" t="s">
        <v>118</v>
      </c>
      <c r="C84" s="41" t="s">
        <v>47</v>
      </c>
      <c r="D84" s="135">
        <f>D83</f>
        <v>52.1</v>
      </c>
      <c r="E84" s="135">
        <f t="shared" ref="E84:F84" si="22">E83</f>
        <v>52.1</v>
      </c>
      <c r="F84" s="135">
        <f t="shared" si="22"/>
        <v>50.1</v>
      </c>
      <c r="G84" s="136">
        <f t="shared" si="20"/>
        <v>0.96161228406909793</v>
      </c>
      <c r="H84" s="138"/>
      <c r="I84" s="130"/>
      <c r="J84" s="130"/>
      <c r="K84" s="130"/>
      <c r="L84" s="130"/>
      <c r="M84" s="164"/>
      <c r="N84" s="130"/>
      <c r="O84" s="138"/>
    </row>
    <row r="85" spans="1:15" ht="45" customHeight="1" x14ac:dyDescent="0.25">
      <c r="A85" s="219" t="s">
        <v>119</v>
      </c>
      <c r="B85" s="293" t="s">
        <v>120</v>
      </c>
      <c r="C85" s="42" t="s">
        <v>52</v>
      </c>
      <c r="D85" s="135">
        <v>1102.2</v>
      </c>
      <c r="E85" s="135">
        <v>1102.2</v>
      </c>
      <c r="F85" s="135">
        <v>1000.9</v>
      </c>
      <c r="G85" s="136">
        <f t="shared" si="20"/>
        <v>0.90809290509889307</v>
      </c>
      <c r="H85" s="167" t="s">
        <v>113</v>
      </c>
      <c r="I85" s="130">
        <v>96.6</v>
      </c>
      <c r="J85" s="169">
        <v>99.8</v>
      </c>
      <c r="K85" s="169">
        <v>96.6</v>
      </c>
      <c r="L85" s="169">
        <v>99.7</v>
      </c>
      <c r="M85" s="170">
        <f>L85/K85*100</f>
        <v>103.20910973084887</v>
      </c>
      <c r="N85" s="130">
        <v>96.6</v>
      </c>
      <c r="O85" s="139"/>
    </row>
    <row r="86" spans="1:15" ht="23.25" customHeight="1" x14ac:dyDescent="0.25">
      <c r="A86" s="219" t="s">
        <v>119</v>
      </c>
      <c r="B86" s="293" t="s">
        <v>121</v>
      </c>
      <c r="C86" s="41" t="s">
        <v>47</v>
      </c>
      <c r="D86" s="135">
        <f>D85</f>
        <v>1102.2</v>
      </c>
      <c r="E86" s="135">
        <f t="shared" ref="E86:F86" si="23">E85</f>
        <v>1102.2</v>
      </c>
      <c r="F86" s="135">
        <f t="shared" si="23"/>
        <v>1000.9</v>
      </c>
      <c r="G86" s="136">
        <f t="shared" si="20"/>
        <v>0.90809290509889307</v>
      </c>
      <c r="H86" s="167"/>
      <c r="I86" s="130"/>
      <c r="J86" s="130"/>
      <c r="K86" s="130"/>
      <c r="L86" s="130"/>
      <c r="M86" s="164"/>
      <c r="N86" s="130"/>
      <c r="O86" s="138"/>
    </row>
    <row r="87" spans="1:15" ht="45" customHeight="1" x14ac:dyDescent="0.25">
      <c r="A87" s="219" t="s">
        <v>122</v>
      </c>
      <c r="B87" s="293" t="s">
        <v>123</v>
      </c>
      <c r="C87" s="42" t="s">
        <v>52</v>
      </c>
      <c r="D87" s="135">
        <v>3060.3</v>
      </c>
      <c r="E87" s="135">
        <v>3060.3</v>
      </c>
      <c r="F87" s="135">
        <v>2877.2</v>
      </c>
      <c r="G87" s="136">
        <f t="shared" si="20"/>
        <v>0.94016926445119753</v>
      </c>
      <c r="H87" s="167" t="s">
        <v>117</v>
      </c>
      <c r="I87" s="130">
        <v>96.6</v>
      </c>
      <c r="J87" s="169">
        <v>99.8</v>
      </c>
      <c r="K87" s="169">
        <v>96.6</v>
      </c>
      <c r="L87" s="169">
        <v>99.7</v>
      </c>
      <c r="M87" s="170">
        <f>L87/K87*100</f>
        <v>103.20910973084887</v>
      </c>
      <c r="N87" s="130">
        <v>96.6</v>
      </c>
      <c r="O87" s="139"/>
    </row>
    <row r="88" spans="1:15" ht="20.25" customHeight="1" x14ac:dyDescent="0.25">
      <c r="A88" s="219" t="s">
        <v>122</v>
      </c>
      <c r="B88" s="293" t="s">
        <v>124</v>
      </c>
      <c r="C88" s="41" t="s">
        <v>47</v>
      </c>
      <c r="D88" s="135">
        <f>D87</f>
        <v>3060.3</v>
      </c>
      <c r="E88" s="135">
        <f t="shared" ref="E88:F88" si="24">E87</f>
        <v>3060.3</v>
      </c>
      <c r="F88" s="135">
        <f t="shared" si="24"/>
        <v>2877.2</v>
      </c>
      <c r="G88" s="136">
        <f t="shared" si="20"/>
        <v>0.94016926445119753</v>
      </c>
      <c r="H88" s="167"/>
      <c r="I88" s="140"/>
      <c r="J88" s="140"/>
      <c r="K88" s="140"/>
      <c r="L88" s="140"/>
      <c r="M88" s="141"/>
      <c r="N88" s="140"/>
      <c r="O88" s="60"/>
    </row>
    <row r="89" spans="1:15" ht="72.75" customHeight="1" x14ac:dyDescent="0.25">
      <c r="A89" s="219" t="s">
        <v>125</v>
      </c>
      <c r="B89" s="226" t="s">
        <v>126</v>
      </c>
      <c r="C89" s="42" t="s">
        <v>52</v>
      </c>
      <c r="D89" s="135">
        <v>901908</v>
      </c>
      <c r="E89" s="135">
        <f>D89</f>
        <v>901908</v>
      </c>
      <c r="F89" s="135">
        <v>897137.8</v>
      </c>
      <c r="G89" s="136">
        <f t="shared" si="20"/>
        <v>0.99471099047796452</v>
      </c>
      <c r="H89" s="167" t="s">
        <v>338</v>
      </c>
      <c r="I89" s="130">
        <v>100</v>
      </c>
      <c r="J89" s="130">
        <v>100</v>
      </c>
      <c r="K89" s="130">
        <v>100</v>
      </c>
      <c r="L89" s="130">
        <v>100</v>
      </c>
      <c r="M89" s="164">
        <v>100</v>
      </c>
      <c r="N89" s="130">
        <v>100</v>
      </c>
      <c r="O89" s="120"/>
    </row>
    <row r="90" spans="1:15" ht="31.5" customHeight="1" x14ac:dyDescent="0.25">
      <c r="A90" s="219" t="s">
        <v>125</v>
      </c>
      <c r="B90" s="359"/>
      <c r="C90" s="41" t="s">
        <v>47</v>
      </c>
      <c r="D90" s="135">
        <f>D89</f>
        <v>901908</v>
      </c>
      <c r="E90" s="135">
        <f t="shared" ref="E90:F90" si="25">E89</f>
        <v>901908</v>
      </c>
      <c r="F90" s="135">
        <f t="shared" si="25"/>
        <v>897137.8</v>
      </c>
      <c r="G90" s="136">
        <f t="shared" si="20"/>
        <v>0.99471099047796452</v>
      </c>
      <c r="H90" s="167"/>
      <c r="I90" s="130"/>
      <c r="J90" s="130"/>
      <c r="K90" s="130"/>
      <c r="L90" s="130"/>
      <c r="M90" s="164"/>
      <c r="N90" s="130"/>
      <c r="O90" s="6"/>
    </row>
    <row r="91" spans="1:15" ht="72" customHeight="1" x14ac:dyDescent="0.25">
      <c r="A91" s="219" t="s">
        <v>127</v>
      </c>
      <c r="B91" s="293" t="s">
        <v>128</v>
      </c>
      <c r="C91" s="42" t="s">
        <v>52</v>
      </c>
      <c r="D91" s="135">
        <v>6427.3</v>
      </c>
      <c r="E91" s="135">
        <f>D91</f>
        <v>6427.3</v>
      </c>
      <c r="F91" s="135">
        <v>6274.1</v>
      </c>
      <c r="G91" s="136">
        <f>F91/E91</f>
        <v>0.97616417469232808</v>
      </c>
      <c r="H91" s="167" t="s">
        <v>339</v>
      </c>
      <c r="I91" s="130">
        <v>100</v>
      </c>
      <c r="J91" s="130">
        <v>100</v>
      </c>
      <c r="K91" s="130">
        <v>100</v>
      </c>
      <c r="L91" s="130">
        <v>100</v>
      </c>
      <c r="M91" s="164">
        <v>100</v>
      </c>
      <c r="N91" s="130">
        <v>100</v>
      </c>
      <c r="O91" s="6"/>
    </row>
    <row r="92" spans="1:15" ht="29.45" customHeight="1" x14ac:dyDescent="0.25">
      <c r="A92" s="219" t="s">
        <v>127</v>
      </c>
      <c r="B92" s="293" t="s">
        <v>129</v>
      </c>
      <c r="C92" s="41" t="s">
        <v>47</v>
      </c>
      <c r="D92" s="135">
        <f>D91</f>
        <v>6427.3</v>
      </c>
      <c r="E92" s="135">
        <f t="shared" ref="E92:F92" si="26">E91</f>
        <v>6427.3</v>
      </c>
      <c r="F92" s="135">
        <f t="shared" si="26"/>
        <v>6274.1</v>
      </c>
      <c r="G92" s="136">
        <f t="shared" si="20"/>
        <v>0.97616417469232808</v>
      </c>
      <c r="H92" s="167"/>
      <c r="I92" s="130"/>
      <c r="J92" s="130"/>
      <c r="K92" s="130"/>
      <c r="L92" s="130"/>
      <c r="M92" s="164"/>
      <c r="N92" s="130"/>
      <c r="O92" s="6"/>
    </row>
    <row r="93" spans="1:15" ht="105" customHeight="1" x14ac:dyDescent="0.25">
      <c r="A93" s="219" t="s">
        <v>130</v>
      </c>
      <c r="B93" s="293" t="s">
        <v>131</v>
      </c>
      <c r="C93" s="42" t="s">
        <v>52</v>
      </c>
      <c r="D93" s="135">
        <v>31370.9</v>
      </c>
      <c r="E93" s="135">
        <f>D93</f>
        <v>31370.9</v>
      </c>
      <c r="F93" s="135">
        <v>30485.9</v>
      </c>
      <c r="G93" s="136">
        <f>F93/E93</f>
        <v>0.97178914216678514</v>
      </c>
      <c r="H93" s="167" t="s">
        <v>340</v>
      </c>
      <c r="I93" s="130">
        <v>100</v>
      </c>
      <c r="J93" s="130">
        <v>100</v>
      </c>
      <c r="K93" s="130">
        <v>100</v>
      </c>
      <c r="L93" s="130">
        <v>100</v>
      </c>
      <c r="M93" s="164">
        <v>100</v>
      </c>
      <c r="N93" s="130">
        <v>100</v>
      </c>
      <c r="O93" s="28"/>
    </row>
    <row r="94" spans="1:15" ht="37.5" customHeight="1" x14ac:dyDescent="0.25">
      <c r="A94" s="219" t="s">
        <v>130</v>
      </c>
      <c r="B94" s="293" t="s">
        <v>132</v>
      </c>
      <c r="C94" s="41" t="s">
        <v>47</v>
      </c>
      <c r="D94" s="135">
        <f>D93</f>
        <v>31370.9</v>
      </c>
      <c r="E94" s="135">
        <f t="shared" ref="E94:F94" si="27">E93</f>
        <v>31370.9</v>
      </c>
      <c r="F94" s="135">
        <f t="shared" si="27"/>
        <v>30485.9</v>
      </c>
      <c r="G94" s="136">
        <f>F94/E94</f>
        <v>0.97178914216678514</v>
      </c>
      <c r="H94" s="167"/>
      <c r="I94" s="130"/>
      <c r="J94" s="130"/>
      <c r="K94" s="130"/>
      <c r="L94" s="130"/>
      <c r="M94" s="164"/>
      <c r="N94" s="130"/>
      <c r="O94" s="6"/>
    </row>
    <row r="95" spans="1:15" ht="73.5" customHeight="1" x14ac:dyDescent="0.25">
      <c r="A95" s="219" t="s">
        <v>133</v>
      </c>
      <c r="B95" s="293" t="s">
        <v>134</v>
      </c>
      <c r="C95" s="36" t="s">
        <v>52</v>
      </c>
      <c r="D95" s="135">
        <v>14357.7</v>
      </c>
      <c r="E95" s="135">
        <v>14357.7</v>
      </c>
      <c r="F95" s="135">
        <v>14357.7</v>
      </c>
      <c r="G95" s="136">
        <f>F95/E95</f>
        <v>1</v>
      </c>
      <c r="H95" s="167" t="s">
        <v>341</v>
      </c>
      <c r="I95" s="130">
        <v>100</v>
      </c>
      <c r="J95" s="130">
        <v>100</v>
      </c>
      <c r="K95" s="130">
        <v>100</v>
      </c>
      <c r="L95" s="130">
        <v>100</v>
      </c>
      <c r="M95" s="164">
        <v>100</v>
      </c>
      <c r="N95" s="130">
        <v>100</v>
      </c>
      <c r="O95" s="46"/>
    </row>
    <row r="96" spans="1:15" ht="29.25" customHeight="1" x14ac:dyDescent="0.25">
      <c r="A96" s="219" t="s">
        <v>133</v>
      </c>
      <c r="B96" s="293" t="s">
        <v>135</v>
      </c>
      <c r="C96" s="41" t="s">
        <v>47</v>
      </c>
      <c r="D96" s="135">
        <f>D95</f>
        <v>14357.7</v>
      </c>
      <c r="E96" s="135">
        <f t="shared" ref="E96:F96" si="28">E95</f>
        <v>14357.7</v>
      </c>
      <c r="F96" s="135">
        <f t="shared" si="28"/>
        <v>14357.7</v>
      </c>
      <c r="G96" s="136">
        <f>F96/E96</f>
        <v>1</v>
      </c>
      <c r="H96" s="167"/>
      <c r="I96" s="130"/>
      <c r="J96" s="130"/>
      <c r="K96" s="130"/>
      <c r="L96" s="130"/>
      <c r="M96" s="164"/>
      <c r="N96" s="130"/>
      <c r="O96" s="6"/>
    </row>
    <row r="97" spans="1:15" ht="91.5" customHeight="1" x14ac:dyDescent="0.25">
      <c r="A97" s="291" t="s">
        <v>136</v>
      </c>
      <c r="B97" s="293" t="s">
        <v>137</v>
      </c>
      <c r="C97" s="36" t="s">
        <v>52</v>
      </c>
      <c r="D97" s="135">
        <v>3700</v>
      </c>
      <c r="E97" s="135">
        <v>3700</v>
      </c>
      <c r="F97" s="135">
        <v>3626.3</v>
      </c>
      <c r="G97" s="136">
        <f t="shared" ref="G97:G101" si="29">F97/E97</f>
        <v>0.98008108108108116</v>
      </c>
      <c r="H97" s="167" t="s">
        <v>342</v>
      </c>
      <c r="I97" s="130">
        <v>32</v>
      </c>
      <c r="J97" s="130">
        <v>32</v>
      </c>
      <c r="K97" s="130">
        <v>32</v>
      </c>
      <c r="L97" s="130">
        <v>35</v>
      </c>
      <c r="M97" s="170">
        <f>L97/K97*100</f>
        <v>109.375</v>
      </c>
      <c r="N97" s="130">
        <v>33</v>
      </c>
      <c r="O97" s="28"/>
    </row>
    <row r="98" spans="1:15" ht="25.5" customHeight="1" x14ac:dyDescent="0.25">
      <c r="A98" s="291"/>
      <c r="B98" s="293"/>
      <c r="C98" s="41" t="s">
        <v>47</v>
      </c>
      <c r="D98" s="135">
        <f>D97</f>
        <v>3700</v>
      </c>
      <c r="E98" s="135">
        <f t="shared" ref="E98:F98" si="30">E97</f>
        <v>3700</v>
      </c>
      <c r="F98" s="135">
        <f t="shared" si="30"/>
        <v>3626.3</v>
      </c>
      <c r="G98" s="136">
        <f t="shared" si="29"/>
        <v>0.98008108108108116</v>
      </c>
      <c r="H98" s="167"/>
      <c r="I98" s="130"/>
      <c r="J98" s="130"/>
      <c r="K98" s="130"/>
      <c r="L98" s="130"/>
      <c r="M98" s="164"/>
      <c r="N98" s="130"/>
      <c r="O98" s="6"/>
    </row>
    <row r="99" spans="1:15" ht="108.75" customHeight="1" x14ac:dyDescent="0.25">
      <c r="A99" s="219" t="s">
        <v>138</v>
      </c>
      <c r="B99" s="293" t="s">
        <v>139</v>
      </c>
      <c r="C99" s="36" t="s">
        <v>52</v>
      </c>
      <c r="D99" s="135">
        <v>50930.400000000001</v>
      </c>
      <c r="E99" s="135">
        <v>50930.400000000001</v>
      </c>
      <c r="F99" s="135">
        <v>49077.4</v>
      </c>
      <c r="G99" s="136">
        <f t="shared" si="29"/>
        <v>0.96361701459246341</v>
      </c>
      <c r="H99" s="167" t="s">
        <v>343</v>
      </c>
      <c r="I99" s="130">
        <v>100</v>
      </c>
      <c r="J99" s="130">
        <v>100</v>
      </c>
      <c r="K99" s="130">
        <v>100</v>
      </c>
      <c r="L99" s="130">
        <v>100</v>
      </c>
      <c r="M99" s="164">
        <v>100</v>
      </c>
      <c r="N99" s="130">
        <v>100</v>
      </c>
      <c r="O99" s="28"/>
    </row>
    <row r="100" spans="1:15" ht="45" customHeight="1" x14ac:dyDescent="0.25">
      <c r="A100" s="219"/>
      <c r="B100" s="293"/>
      <c r="C100" s="41" t="s">
        <v>45</v>
      </c>
      <c r="D100" s="46">
        <v>14269.6</v>
      </c>
      <c r="E100" s="46">
        <v>14269.6</v>
      </c>
      <c r="F100" s="46">
        <v>14269.6</v>
      </c>
      <c r="G100" s="47">
        <f t="shared" si="29"/>
        <v>1</v>
      </c>
      <c r="H100" s="167"/>
      <c r="I100" s="130"/>
      <c r="J100" s="130"/>
      <c r="K100" s="130"/>
      <c r="L100" s="130"/>
      <c r="M100" s="164"/>
      <c r="N100" s="130"/>
      <c r="O100" s="3"/>
    </row>
    <row r="101" spans="1:15" ht="18" customHeight="1" x14ac:dyDescent="0.25">
      <c r="A101" s="219"/>
      <c r="B101" s="293"/>
      <c r="C101" s="41" t="s">
        <v>47</v>
      </c>
      <c r="D101" s="46">
        <f>D99+D100</f>
        <v>65200</v>
      </c>
      <c r="E101" s="46">
        <f>E99+E100</f>
        <v>65200</v>
      </c>
      <c r="F101" s="46">
        <f>SUM(F99:F100)</f>
        <v>63347</v>
      </c>
      <c r="G101" s="47">
        <f t="shared" si="29"/>
        <v>0.97157975460122703</v>
      </c>
      <c r="H101" s="28"/>
      <c r="I101" s="39"/>
      <c r="J101" s="39"/>
      <c r="K101" s="39"/>
      <c r="L101" s="39"/>
      <c r="M101" s="22"/>
      <c r="N101" s="39"/>
      <c r="O101" s="3"/>
    </row>
    <row r="102" spans="1:15" ht="24.75" customHeight="1" x14ac:dyDescent="0.25">
      <c r="A102" s="31" t="s">
        <v>140</v>
      </c>
      <c r="B102" s="352" t="s">
        <v>141</v>
      </c>
      <c r="C102" s="353"/>
      <c r="D102" s="353"/>
      <c r="E102" s="353"/>
      <c r="F102" s="353"/>
      <c r="G102" s="353"/>
      <c r="H102" s="353"/>
      <c r="I102" s="353"/>
      <c r="J102" s="353"/>
      <c r="K102" s="353"/>
      <c r="L102" s="353"/>
      <c r="M102" s="353"/>
      <c r="N102" s="354"/>
      <c r="O102" s="3"/>
    </row>
    <row r="103" spans="1:15" ht="78" customHeight="1" x14ac:dyDescent="0.25">
      <c r="A103" s="219" t="s">
        <v>142</v>
      </c>
      <c r="B103" s="293" t="s">
        <v>143</v>
      </c>
      <c r="C103" s="36" t="s">
        <v>52</v>
      </c>
      <c r="D103" s="135">
        <v>300</v>
      </c>
      <c r="E103" s="135">
        <v>300</v>
      </c>
      <c r="F103" s="135">
        <v>185.4</v>
      </c>
      <c r="G103" s="136">
        <f>F103/E103</f>
        <v>0.61799999999999999</v>
      </c>
      <c r="H103" s="167" t="s">
        <v>344</v>
      </c>
      <c r="I103" s="130">
        <v>100</v>
      </c>
      <c r="J103" s="130">
        <v>100</v>
      </c>
      <c r="K103" s="130">
        <v>100</v>
      </c>
      <c r="L103" s="130">
        <v>100</v>
      </c>
      <c r="M103" s="164">
        <v>100</v>
      </c>
      <c r="N103" s="130">
        <v>100</v>
      </c>
      <c r="O103" s="121"/>
    </row>
    <row r="104" spans="1:15" ht="19.5" customHeight="1" x14ac:dyDescent="0.25">
      <c r="A104" s="219" t="s">
        <v>142</v>
      </c>
      <c r="B104" s="293" t="s">
        <v>144</v>
      </c>
      <c r="C104" s="41" t="s">
        <v>47</v>
      </c>
      <c r="D104" s="135">
        <f>D103</f>
        <v>300</v>
      </c>
      <c r="E104" s="135">
        <f>E103</f>
        <v>300</v>
      </c>
      <c r="F104" s="135">
        <f>F103</f>
        <v>185.4</v>
      </c>
      <c r="G104" s="136">
        <f>F104/E104</f>
        <v>0.61799999999999999</v>
      </c>
      <c r="H104" s="142"/>
      <c r="I104" s="130"/>
      <c r="J104" s="130"/>
      <c r="K104" s="130"/>
      <c r="L104" s="130"/>
      <c r="M104" s="164"/>
      <c r="N104" s="130"/>
      <c r="O104" s="6"/>
    </row>
    <row r="105" spans="1:15" ht="45" customHeight="1" x14ac:dyDescent="0.25">
      <c r="A105" s="219" t="s">
        <v>145</v>
      </c>
      <c r="B105" s="266" t="s">
        <v>146</v>
      </c>
      <c r="C105" s="42" t="s">
        <v>52</v>
      </c>
      <c r="D105" s="135">
        <v>500</v>
      </c>
      <c r="E105" s="135">
        <v>500</v>
      </c>
      <c r="F105" s="135">
        <v>0.6</v>
      </c>
      <c r="G105" s="156">
        <f t="shared" ref="G105:G110" si="31">F105/E105</f>
        <v>1.1999999999999999E-3</v>
      </c>
      <c r="H105" s="167"/>
      <c r="I105" s="130"/>
      <c r="J105" s="130"/>
      <c r="K105" s="130"/>
      <c r="L105" s="130"/>
      <c r="M105" s="164"/>
      <c r="N105" s="130"/>
      <c r="O105" s="3"/>
    </row>
    <row r="106" spans="1:15" ht="22.5" customHeight="1" x14ac:dyDescent="0.25">
      <c r="A106" s="219" t="s">
        <v>145</v>
      </c>
      <c r="B106" s="305"/>
      <c r="C106" s="326" t="s">
        <v>47</v>
      </c>
      <c r="D106" s="294">
        <f>D105</f>
        <v>500</v>
      </c>
      <c r="E106" s="294">
        <f t="shared" ref="E106:F106" si="32">E105</f>
        <v>500</v>
      </c>
      <c r="F106" s="294">
        <f t="shared" si="32"/>
        <v>0.6</v>
      </c>
      <c r="G106" s="346">
        <f t="shared" si="31"/>
        <v>1.1999999999999999E-3</v>
      </c>
      <c r="H106" s="223"/>
      <c r="I106" s="349"/>
      <c r="J106" s="349"/>
      <c r="K106" s="123"/>
      <c r="L106" s="123"/>
      <c r="M106" s="356"/>
      <c r="N106" s="349"/>
      <c r="O106" s="312"/>
    </row>
    <row r="107" spans="1:15" s="62" customFormat="1" ht="0.75" customHeight="1" x14ac:dyDescent="0.25">
      <c r="A107" s="264"/>
      <c r="B107" s="305"/>
      <c r="C107" s="355"/>
      <c r="D107" s="295"/>
      <c r="E107" s="295"/>
      <c r="F107" s="295"/>
      <c r="G107" s="347"/>
      <c r="H107" s="224"/>
      <c r="I107" s="350"/>
      <c r="J107" s="350"/>
      <c r="K107" s="124"/>
      <c r="L107" s="124"/>
      <c r="M107" s="357"/>
      <c r="N107" s="350"/>
      <c r="O107" s="345"/>
    </row>
    <row r="108" spans="1:15" s="62" customFormat="1" ht="37.5" hidden="1" customHeight="1" x14ac:dyDescent="0.25">
      <c r="A108" s="265"/>
      <c r="B108" s="267"/>
      <c r="C108" s="327"/>
      <c r="D108" s="296"/>
      <c r="E108" s="296"/>
      <c r="F108" s="296"/>
      <c r="G108" s="348"/>
      <c r="H108" s="225"/>
      <c r="I108" s="351"/>
      <c r="J108" s="351"/>
      <c r="K108" s="125"/>
      <c r="L108" s="125"/>
      <c r="M108" s="358"/>
      <c r="N108" s="351"/>
      <c r="O108" s="313"/>
    </row>
    <row r="109" spans="1:15" ht="49.5" customHeight="1" x14ac:dyDescent="0.25">
      <c r="A109" s="259"/>
      <c r="B109" s="260" t="s">
        <v>147</v>
      </c>
      <c r="C109" s="56" t="s">
        <v>52</v>
      </c>
      <c r="D109" s="50">
        <f>SUM(D69+D71+D73+D75+D77+D79+D81+D83+D85+D87+D89+D91+D93+D95+D97+D99+D103+D105)+D107</f>
        <v>5845737.5</v>
      </c>
      <c r="E109" s="50">
        <f>SUM(E69+E71+E73+E75+E77+E79+E81+E83+E85+E87+E89+E91+E93+E95+E97+E99+E103+E105)+E107</f>
        <v>5699737.5</v>
      </c>
      <c r="F109" s="50">
        <f>SUM(F69+F71+F73+F75+F77+F79+F81+F83+F85+F87+F89+F91+F93+F95+F97+F99+F103+F105)+F107</f>
        <v>5676628.5999999996</v>
      </c>
      <c r="G109" s="57">
        <f>F109/E109</f>
        <v>0.99594562030268929</v>
      </c>
      <c r="H109" s="119"/>
      <c r="I109" s="63"/>
      <c r="J109" s="63"/>
      <c r="K109" s="63"/>
      <c r="L109" s="63"/>
      <c r="M109" s="63"/>
      <c r="N109" s="63"/>
      <c r="O109" s="55"/>
    </row>
    <row r="110" spans="1:15" ht="49.5" customHeight="1" x14ac:dyDescent="0.25">
      <c r="A110" s="259"/>
      <c r="B110" s="260" t="s">
        <v>148</v>
      </c>
      <c r="C110" s="56" t="s">
        <v>45</v>
      </c>
      <c r="D110" s="50">
        <f>D100</f>
        <v>14269.6</v>
      </c>
      <c r="E110" s="50">
        <f>E100</f>
        <v>14269.6</v>
      </c>
      <c r="F110" s="50">
        <f>F100</f>
        <v>14269.6</v>
      </c>
      <c r="G110" s="64">
        <f t="shared" si="31"/>
        <v>1</v>
      </c>
      <c r="H110" s="119"/>
      <c r="I110" s="63"/>
      <c r="J110" s="63"/>
      <c r="K110" s="63"/>
      <c r="L110" s="63"/>
      <c r="M110" s="63"/>
      <c r="N110" s="63"/>
      <c r="O110" s="55"/>
    </row>
    <row r="111" spans="1:15" ht="20.25" customHeight="1" x14ac:dyDescent="0.25">
      <c r="A111" s="259"/>
      <c r="B111" s="260" t="s">
        <v>148</v>
      </c>
      <c r="C111" s="56" t="s">
        <v>47</v>
      </c>
      <c r="D111" s="50">
        <f>SUM(D109:D110)</f>
        <v>5860007.0999999996</v>
      </c>
      <c r="E111" s="50">
        <f>SUM(E109:E110)</f>
        <v>5714007.0999999996</v>
      </c>
      <c r="F111" s="50">
        <f>SUM(F109:F110)</f>
        <v>5690898.1999999993</v>
      </c>
      <c r="G111" s="57">
        <f>F111/E111</f>
        <v>0.99595574531225195</v>
      </c>
      <c r="H111" s="119"/>
      <c r="I111" s="63"/>
      <c r="J111" s="63"/>
      <c r="K111" s="63"/>
      <c r="L111" s="63"/>
      <c r="M111" s="63"/>
      <c r="N111" s="63"/>
      <c r="O111" s="55"/>
    </row>
    <row r="112" spans="1:15" ht="30.75" customHeight="1" x14ac:dyDescent="0.25">
      <c r="A112" s="31" t="s">
        <v>149</v>
      </c>
      <c r="B112" s="219" t="s">
        <v>150</v>
      </c>
      <c r="C112" s="219"/>
      <c r="D112" s="219"/>
      <c r="E112" s="219"/>
      <c r="F112" s="219"/>
      <c r="G112" s="219"/>
      <c r="H112" s="219"/>
      <c r="I112" s="219"/>
      <c r="J112" s="219"/>
      <c r="K112" s="219"/>
      <c r="L112" s="219"/>
      <c r="M112" s="219"/>
      <c r="N112" s="219"/>
      <c r="O112" s="65"/>
    </row>
    <row r="113" spans="1:15" ht="27.75" customHeight="1" x14ac:dyDescent="0.25">
      <c r="A113" s="33" t="s">
        <v>151</v>
      </c>
      <c r="B113" s="263" t="s">
        <v>152</v>
      </c>
      <c r="C113" s="263"/>
      <c r="D113" s="263"/>
      <c r="E113" s="263"/>
      <c r="F113" s="263"/>
      <c r="G113" s="263"/>
      <c r="H113" s="263"/>
      <c r="I113" s="263"/>
      <c r="J113" s="263"/>
      <c r="K113" s="263"/>
      <c r="L113" s="263"/>
      <c r="M113" s="263"/>
      <c r="N113" s="263"/>
      <c r="O113" s="65"/>
    </row>
    <row r="114" spans="1:15" ht="21.75" customHeight="1" x14ac:dyDescent="0.25">
      <c r="A114" s="31" t="s">
        <v>153</v>
      </c>
      <c r="B114" s="219" t="s">
        <v>154</v>
      </c>
      <c r="C114" s="219"/>
      <c r="D114" s="219"/>
      <c r="E114" s="219"/>
      <c r="F114" s="219"/>
      <c r="G114" s="219"/>
      <c r="H114" s="219"/>
      <c r="I114" s="219"/>
      <c r="J114" s="219"/>
      <c r="K114" s="219"/>
      <c r="L114" s="219"/>
      <c r="M114" s="219"/>
      <c r="N114" s="219"/>
      <c r="O114" s="65"/>
    </row>
    <row r="115" spans="1:15" ht="23.25" customHeight="1" x14ac:dyDescent="0.25">
      <c r="A115" s="31" t="s">
        <v>155</v>
      </c>
      <c r="B115" s="219" t="s">
        <v>156</v>
      </c>
      <c r="C115" s="219"/>
      <c r="D115" s="219"/>
      <c r="E115" s="219"/>
      <c r="F115" s="219"/>
      <c r="G115" s="219"/>
      <c r="H115" s="219"/>
      <c r="I115" s="219"/>
      <c r="J115" s="219"/>
      <c r="K115" s="219"/>
      <c r="L115" s="219"/>
      <c r="M115" s="219"/>
      <c r="N115" s="219"/>
      <c r="O115" s="65"/>
    </row>
    <row r="116" spans="1:15" ht="113.25" customHeight="1" x14ac:dyDescent="0.25">
      <c r="A116" s="264" t="s">
        <v>157</v>
      </c>
      <c r="B116" s="266" t="s">
        <v>158</v>
      </c>
      <c r="C116" s="344" t="s">
        <v>52</v>
      </c>
      <c r="D116" s="277">
        <v>5098286.4000000004</v>
      </c>
      <c r="E116" s="277">
        <v>5101195</v>
      </c>
      <c r="F116" s="277">
        <v>4972161.9000000004</v>
      </c>
      <c r="G116" s="343">
        <f>F116/E116</f>
        <v>0.97470531904779179</v>
      </c>
      <c r="H116" s="167" t="s">
        <v>345</v>
      </c>
      <c r="I116" s="130">
        <v>100</v>
      </c>
      <c r="J116" s="130">
        <v>100</v>
      </c>
      <c r="K116" s="130">
        <v>100</v>
      </c>
      <c r="L116" s="130">
        <v>100</v>
      </c>
      <c r="M116" s="164">
        <v>100</v>
      </c>
      <c r="N116" s="130">
        <v>100</v>
      </c>
      <c r="O116" s="129"/>
    </row>
    <row r="117" spans="1:15" ht="59.25" customHeight="1" x14ac:dyDescent="0.25">
      <c r="A117" s="275"/>
      <c r="B117" s="305"/>
      <c r="C117" s="344"/>
      <c r="D117" s="277"/>
      <c r="E117" s="277"/>
      <c r="F117" s="277"/>
      <c r="G117" s="343"/>
      <c r="H117" s="167" t="s">
        <v>346</v>
      </c>
      <c r="I117" s="130">
        <v>100</v>
      </c>
      <c r="J117" s="130">
        <v>100</v>
      </c>
      <c r="K117" s="130">
        <v>100</v>
      </c>
      <c r="L117" s="130">
        <v>100</v>
      </c>
      <c r="M117" s="164">
        <v>100</v>
      </c>
      <c r="N117" s="130">
        <v>100</v>
      </c>
      <c r="O117" s="129"/>
    </row>
    <row r="118" spans="1:15" ht="45.75" customHeight="1" x14ac:dyDescent="0.25">
      <c r="A118" s="275"/>
      <c r="B118" s="305"/>
      <c r="C118" s="344"/>
      <c r="D118" s="277"/>
      <c r="E118" s="277"/>
      <c r="F118" s="277"/>
      <c r="G118" s="343"/>
      <c r="H118" s="167" t="s">
        <v>347</v>
      </c>
      <c r="I118" s="130">
        <v>100</v>
      </c>
      <c r="J118" s="130">
        <v>100</v>
      </c>
      <c r="K118" s="130">
        <v>100</v>
      </c>
      <c r="L118" s="130">
        <v>100</v>
      </c>
      <c r="M118" s="164">
        <v>100</v>
      </c>
      <c r="N118" s="130">
        <v>100</v>
      </c>
      <c r="O118" s="129"/>
    </row>
    <row r="119" spans="1:15" ht="58.5" customHeight="1" x14ac:dyDescent="0.25">
      <c r="A119" s="275"/>
      <c r="B119" s="305"/>
      <c r="C119" s="344"/>
      <c r="D119" s="277"/>
      <c r="E119" s="277"/>
      <c r="F119" s="277"/>
      <c r="G119" s="343"/>
      <c r="H119" s="167" t="s">
        <v>348</v>
      </c>
      <c r="I119" s="130">
        <v>100</v>
      </c>
      <c r="J119" s="130">
        <v>100</v>
      </c>
      <c r="K119" s="130">
        <v>100</v>
      </c>
      <c r="L119" s="130">
        <v>100</v>
      </c>
      <c r="M119" s="164">
        <v>100</v>
      </c>
      <c r="N119" s="130">
        <v>100</v>
      </c>
      <c r="O119" s="129"/>
    </row>
    <row r="120" spans="1:15" ht="60" customHeight="1" x14ac:dyDescent="0.25">
      <c r="A120" s="275"/>
      <c r="B120" s="305"/>
      <c r="C120" s="344"/>
      <c r="D120" s="277"/>
      <c r="E120" s="277"/>
      <c r="F120" s="277"/>
      <c r="G120" s="343"/>
      <c r="H120" s="167" t="s">
        <v>349</v>
      </c>
      <c r="I120" s="130">
        <v>100</v>
      </c>
      <c r="J120" s="130">
        <v>100</v>
      </c>
      <c r="K120" s="130">
        <v>100</v>
      </c>
      <c r="L120" s="130">
        <v>100</v>
      </c>
      <c r="M120" s="164">
        <v>100</v>
      </c>
      <c r="N120" s="130">
        <v>100</v>
      </c>
      <c r="O120" s="129"/>
    </row>
    <row r="121" spans="1:15" ht="73.5" customHeight="1" x14ac:dyDescent="0.25">
      <c r="A121" s="275"/>
      <c r="B121" s="305"/>
      <c r="C121" s="344"/>
      <c r="D121" s="277"/>
      <c r="E121" s="277"/>
      <c r="F121" s="277"/>
      <c r="G121" s="343"/>
      <c r="H121" s="167" t="s">
        <v>350</v>
      </c>
      <c r="I121" s="130">
        <v>100</v>
      </c>
      <c r="J121" s="130">
        <v>100</v>
      </c>
      <c r="K121" s="130">
        <v>100</v>
      </c>
      <c r="L121" s="130">
        <v>100</v>
      </c>
      <c r="M121" s="164">
        <v>100</v>
      </c>
      <c r="N121" s="130">
        <v>100</v>
      </c>
      <c r="O121" s="129"/>
    </row>
    <row r="122" spans="1:15" ht="61.5" customHeight="1" x14ac:dyDescent="0.25">
      <c r="A122" s="275"/>
      <c r="B122" s="305"/>
      <c r="C122" s="344"/>
      <c r="D122" s="277"/>
      <c r="E122" s="277"/>
      <c r="F122" s="277"/>
      <c r="G122" s="343"/>
      <c r="H122" s="167" t="s">
        <v>351</v>
      </c>
      <c r="I122" s="130">
        <v>100</v>
      </c>
      <c r="J122" s="130">
        <v>100</v>
      </c>
      <c r="K122" s="130">
        <v>100</v>
      </c>
      <c r="L122" s="130">
        <v>100</v>
      </c>
      <c r="M122" s="164">
        <v>100</v>
      </c>
      <c r="N122" s="130">
        <v>100</v>
      </c>
      <c r="O122" s="129"/>
    </row>
    <row r="123" spans="1:15" ht="68.25" customHeight="1" x14ac:dyDescent="0.25">
      <c r="A123" s="275"/>
      <c r="B123" s="305"/>
      <c r="C123" s="344"/>
      <c r="D123" s="277"/>
      <c r="E123" s="277"/>
      <c r="F123" s="277"/>
      <c r="G123" s="343"/>
      <c r="H123" s="167" t="s">
        <v>352</v>
      </c>
      <c r="I123" s="130">
        <v>90</v>
      </c>
      <c r="J123" s="130">
        <v>99</v>
      </c>
      <c r="K123" s="130">
        <v>90</v>
      </c>
      <c r="L123" s="130">
        <v>103</v>
      </c>
      <c r="M123" s="170">
        <f>L123/K123*100</f>
        <v>114.44444444444444</v>
      </c>
      <c r="N123" s="130">
        <v>90</v>
      </c>
      <c r="O123" s="129"/>
    </row>
    <row r="124" spans="1:15" ht="48" customHeight="1" x14ac:dyDescent="0.25">
      <c r="A124" s="275"/>
      <c r="B124" s="305"/>
      <c r="C124" s="344"/>
      <c r="D124" s="277"/>
      <c r="E124" s="277"/>
      <c r="F124" s="277"/>
      <c r="G124" s="343"/>
      <c r="H124" s="184" t="s">
        <v>353</v>
      </c>
      <c r="I124" s="255">
        <v>99</v>
      </c>
      <c r="J124" s="255">
        <v>99</v>
      </c>
      <c r="K124" s="255">
        <v>99</v>
      </c>
      <c r="L124" s="255">
        <v>99</v>
      </c>
      <c r="M124" s="340">
        <v>100</v>
      </c>
      <c r="N124" s="255">
        <v>99</v>
      </c>
      <c r="O124" s="184"/>
    </row>
    <row r="125" spans="1:15" ht="6.75" hidden="1" customHeight="1" x14ac:dyDescent="0.25">
      <c r="A125" s="275"/>
      <c r="B125" s="305"/>
      <c r="C125" s="344"/>
      <c r="D125" s="277"/>
      <c r="E125" s="277"/>
      <c r="F125" s="277"/>
      <c r="G125" s="343"/>
      <c r="H125" s="199"/>
      <c r="I125" s="256"/>
      <c r="J125" s="256"/>
      <c r="K125" s="256"/>
      <c r="L125" s="256"/>
      <c r="M125" s="341"/>
      <c r="N125" s="256"/>
      <c r="O125" s="199"/>
    </row>
    <row r="126" spans="1:15" ht="15" customHeight="1" x14ac:dyDescent="0.25">
      <c r="A126" s="275"/>
      <c r="B126" s="305"/>
      <c r="C126" s="344"/>
      <c r="D126" s="277"/>
      <c r="E126" s="277"/>
      <c r="F126" s="277"/>
      <c r="G126" s="343"/>
      <c r="H126" s="185"/>
      <c r="I126" s="268"/>
      <c r="J126" s="268"/>
      <c r="K126" s="268"/>
      <c r="L126" s="268"/>
      <c r="M126" s="342"/>
      <c r="N126" s="268"/>
      <c r="O126" s="185"/>
    </row>
    <row r="127" spans="1:15" ht="48.75" customHeight="1" x14ac:dyDescent="0.25">
      <c r="A127" s="275"/>
      <c r="B127" s="305"/>
      <c r="C127" s="36" t="s">
        <v>45</v>
      </c>
      <c r="D127" s="46"/>
      <c r="E127" s="46"/>
      <c r="F127" s="46"/>
      <c r="G127" s="47"/>
      <c r="H127" s="167"/>
      <c r="I127" s="143"/>
      <c r="J127" s="143"/>
      <c r="K127" s="143"/>
      <c r="L127" s="143"/>
      <c r="M127" s="144"/>
      <c r="N127" s="143"/>
      <c r="O127" s="129"/>
    </row>
    <row r="128" spans="1:15" ht="70.5" customHeight="1" x14ac:dyDescent="0.25">
      <c r="A128" s="275"/>
      <c r="B128" s="305"/>
      <c r="C128" s="306" t="s">
        <v>47</v>
      </c>
      <c r="D128" s="294">
        <f>D116+D127</f>
        <v>5098286.4000000004</v>
      </c>
      <c r="E128" s="294">
        <f>E116+E127</f>
        <v>5101195</v>
      </c>
      <c r="F128" s="294">
        <f>F116+F127</f>
        <v>4972161.9000000004</v>
      </c>
      <c r="G128" s="297">
        <f>F128/E128</f>
        <v>0.97470531904779179</v>
      </c>
      <c r="H128" s="184" t="s">
        <v>354</v>
      </c>
      <c r="I128" s="255">
        <v>0</v>
      </c>
      <c r="J128" s="255">
        <v>0</v>
      </c>
      <c r="K128" s="145">
        <v>0</v>
      </c>
      <c r="L128" s="145">
        <v>0</v>
      </c>
      <c r="M128" s="220">
        <v>100</v>
      </c>
      <c r="N128" s="255">
        <v>0</v>
      </c>
      <c r="O128" s="184"/>
    </row>
    <row r="129" spans="1:16" ht="7.5" hidden="1" customHeight="1" x14ac:dyDescent="0.25">
      <c r="A129" s="275"/>
      <c r="B129" s="305"/>
      <c r="C129" s="307"/>
      <c r="D129" s="295"/>
      <c r="E129" s="295"/>
      <c r="F129" s="295"/>
      <c r="G129" s="298"/>
      <c r="H129" s="199"/>
      <c r="I129" s="256"/>
      <c r="J129" s="256"/>
      <c r="K129" s="171"/>
      <c r="L129" s="171"/>
      <c r="M129" s="221"/>
      <c r="N129" s="256"/>
      <c r="O129" s="199"/>
    </row>
    <row r="130" spans="1:16" ht="12.75" hidden="1" customHeight="1" x14ac:dyDescent="0.25">
      <c r="A130" s="275"/>
      <c r="B130" s="305"/>
      <c r="C130" s="307"/>
      <c r="D130" s="295"/>
      <c r="E130" s="295"/>
      <c r="F130" s="295"/>
      <c r="G130" s="298"/>
      <c r="H130" s="199"/>
      <c r="I130" s="256"/>
      <c r="J130" s="256"/>
      <c r="K130" s="171"/>
      <c r="L130" s="171"/>
      <c r="M130" s="221"/>
      <c r="N130" s="256"/>
      <c r="O130" s="199"/>
    </row>
    <row r="131" spans="1:16" ht="31.5" hidden="1" customHeight="1" x14ac:dyDescent="0.25">
      <c r="A131" s="275"/>
      <c r="B131" s="305"/>
      <c r="C131" s="307"/>
      <c r="D131" s="295"/>
      <c r="E131" s="295"/>
      <c r="F131" s="295"/>
      <c r="G131" s="298"/>
      <c r="H131" s="199"/>
      <c r="I131" s="256"/>
      <c r="J131" s="256"/>
      <c r="K131" s="171"/>
      <c r="L131" s="171"/>
      <c r="M131" s="221"/>
      <c r="N131" s="256"/>
      <c r="O131" s="199"/>
      <c r="P131" s="66"/>
    </row>
    <row r="132" spans="1:16" ht="45" hidden="1" customHeight="1" x14ac:dyDescent="0.25">
      <c r="A132" s="275"/>
      <c r="B132" s="305"/>
      <c r="C132" s="307"/>
      <c r="D132" s="295"/>
      <c r="E132" s="295"/>
      <c r="F132" s="295"/>
      <c r="G132" s="298"/>
      <c r="H132" s="199"/>
      <c r="I132" s="256"/>
      <c r="J132" s="256"/>
      <c r="K132" s="171"/>
      <c r="L132" s="171"/>
      <c r="M132" s="221"/>
      <c r="N132" s="256"/>
      <c r="O132" s="199"/>
    </row>
    <row r="133" spans="1:16" ht="51" hidden="1" customHeight="1" x14ac:dyDescent="0.25">
      <c r="A133" s="275"/>
      <c r="B133" s="305"/>
      <c r="C133" s="307"/>
      <c r="D133" s="295"/>
      <c r="E133" s="295"/>
      <c r="F133" s="295"/>
      <c r="G133" s="298"/>
      <c r="H133" s="199"/>
      <c r="I133" s="256"/>
      <c r="J133" s="256"/>
      <c r="K133" s="171"/>
      <c r="L133" s="171"/>
      <c r="M133" s="221"/>
      <c r="N133" s="256"/>
      <c r="O133" s="199"/>
    </row>
    <row r="134" spans="1:16" ht="35.25" hidden="1" customHeight="1" x14ac:dyDescent="0.25">
      <c r="A134" s="275"/>
      <c r="B134" s="305"/>
      <c r="C134" s="307"/>
      <c r="D134" s="295"/>
      <c r="E134" s="295"/>
      <c r="F134" s="295"/>
      <c r="G134" s="298"/>
      <c r="H134" s="199"/>
      <c r="I134" s="256"/>
      <c r="J134" s="256"/>
      <c r="K134" s="171"/>
      <c r="L134" s="171"/>
      <c r="M134" s="221"/>
      <c r="N134" s="256"/>
      <c r="O134" s="199"/>
    </row>
    <row r="135" spans="1:16" ht="27" hidden="1" customHeight="1" x14ac:dyDescent="0.25">
      <c r="A135" s="275"/>
      <c r="B135" s="305"/>
      <c r="C135" s="307"/>
      <c r="D135" s="295"/>
      <c r="E135" s="295"/>
      <c r="F135" s="295"/>
      <c r="G135" s="298"/>
      <c r="H135" s="199"/>
      <c r="I135" s="256"/>
      <c r="J135" s="256"/>
      <c r="K135" s="171"/>
      <c r="L135" s="171"/>
      <c r="M135" s="221"/>
      <c r="N135" s="256"/>
      <c r="O135" s="199"/>
    </row>
    <row r="136" spans="1:16" ht="35.25" hidden="1" customHeight="1" x14ac:dyDescent="0.25">
      <c r="A136" s="275"/>
      <c r="B136" s="305"/>
      <c r="C136" s="307"/>
      <c r="D136" s="295"/>
      <c r="E136" s="295"/>
      <c r="F136" s="295"/>
      <c r="G136" s="298"/>
      <c r="H136" s="199"/>
      <c r="I136" s="256"/>
      <c r="J136" s="256"/>
      <c r="K136" s="171"/>
      <c r="L136" s="171"/>
      <c r="M136" s="221"/>
      <c r="N136" s="256"/>
      <c r="O136" s="199"/>
    </row>
    <row r="137" spans="1:16" ht="74.25" hidden="1" customHeight="1" x14ac:dyDescent="0.25">
      <c r="A137" s="275"/>
      <c r="B137" s="305"/>
      <c r="C137" s="307"/>
      <c r="D137" s="295"/>
      <c r="E137" s="295"/>
      <c r="F137" s="295"/>
      <c r="G137" s="298"/>
      <c r="H137" s="199"/>
      <c r="I137" s="256"/>
      <c r="J137" s="256"/>
      <c r="K137" s="171"/>
      <c r="L137" s="171"/>
      <c r="M137" s="221"/>
      <c r="N137" s="256"/>
      <c r="O137" s="199"/>
    </row>
    <row r="138" spans="1:16" ht="51.75" hidden="1" customHeight="1" x14ac:dyDescent="0.25">
      <c r="A138" s="275"/>
      <c r="B138" s="305"/>
      <c r="C138" s="307"/>
      <c r="D138" s="295"/>
      <c r="E138" s="295"/>
      <c r="F138" s="295"/>
      <c r="G138" s="298"/>
      <c r="H138" s="199"/>
      <c r="I138" s="256"/>
      <c r="J138" s="256"/>
      <c r="K138" s="171"/>
      <c r="L138" s="171"/>
      <c r="M138" s="221"/>
      <c r="N138" s="256"/>
      <c r="O138" s="199"/>
    </row>
    <row r="139" spans="1:16" ht="28.5" hidden="1" customHeight="1" x14ac:dyDescent="0.25">
      <c r="A139" s="265"/>
      <c r="B139" s="267"/>
      <c r="C139" s="308"/>
      <c r="D139" s="296"/>
      <c r="E139" s="296"/>
      <c r="F139" s="296"/>
      <c r="G139" s="299"/>
      <c r="H139" s="185"/>
      <c r="I139" s="268"/>
      <c r="J139" s="268"/>
      <c r="K139" s="172"/>
      <c r="L139" s="172"/>
      <c r="M139" s="222"/>
      <c r="N139" s="268"/>
      <c r="O139" s="185"/>
    </row>
    <row r="140" spans="1:16" ht="96.75" customHeight="1" x14ac:dyDescent="0.25">
      <c r="A140" s="292" t="s">
        <v>159</v>
      </c>
      <c r="B140" s="236" t="s">
        <v>160</v>
      </c>
      <c r="C140" s="36" t="s">
        <v>52</v>
      </c>
      <c r="D140" s="46">
        <v>15961</v>
      </c>
      <c r="E140" s="46">
        <v>15961</v>
      </c>
      <c r="F140" s="46">
        <v>15956.5</v>
      </c>
      <c r="G140" s="61">
        <f>F140/E140</f>
        <v>0.99971806277802144</v>
      </c>
      <c r="H140" s="167" t="s">
        <v>355</v>
      </c>
      <c r="I140" s="130">
        <v>5.8</v>
      </c>
      <c r="J140" s="130">
        <v>25</v>
      </c>
      <c r="K140" s="130">
        <v>30</v>
      </c>
      <c r="L140" s="130">
        <v>33.200000000000003</v>
      </c>
      <c r="M140" s="170">
        <f>L140/K140*100</f>
        <v>110.66666666666667</v>
      </c>
      <c r="N140" s="130">
        <v>32</v>
      </c>
      <c r="O140" s="146"/>
    </row>
    <row r="141" spans="1:16" ht="105" customHeight="1" x14ac:dyDescent="0.25">
      <c r="A141" s="292"/>
      <c r="B141" s="204"/>
      <c r="C141" s="36" t="s">
        <v>45</v>
      </c>
      <c r="D141" s="46">
        <v>68044.100000000006</v>
      </c>
      <c r="E141" s="46">
        <v>68044.100000000006</v>
      </c>
      <c r="F141" s="46">
        <v>68025.3</v>
      </c>
      <c r="G141" s="61">
        <f>F141/E141</f>
        <v>0.99972370859486714</v>
      </c>
      <c r="H141" s="167" t="s">
        <v>356</v>
      </c>
      <c r="I141" s="130">
        <v>3.4</v>
      </c>
      <c r="J141" s="130">
        <v>3.4</v>
      </c>
      <c r="K141" s="130">
        <v>4.88</v>
      </c>
      <c r="L141" s="130">
        <v>5.8</v>
      </c>
      <c r="M141" s="170">
        <f>L141/K141*100</f>
        <v>118.85245901639345</v>
      </c>
      <c r="N141" s="130">
        <v>5.0999999999999996</v>
      </c>
      <c r="O141" s="165"/>
    </row>
    <row r="142" spans="1:16" ht="28.5" customHeight="1" x14ac:dyDescent="0.25">
      <c r="A142" s="292"/>
      <c r="B142" s="237"/>
      <c r="C142" s="41" t="s">
        <v>47</v>
      </c>
      <c r="D142" s="46">
        <f>D140+D141</f>
        <v>84005.1</v>
      </c>
      <c r="E142" s="46">
        <f t="shared" ref="E142:F142" si="33">E140+E141</f>
        <v>84005.1</v>
      </c>
      <c r="F142" s="46">
        <f t="shared" si="33"/>
        <v>83981.8</v>
      </c>
      <c r="G142" s="61">
        <f>F142/E142</f>
        <v>0.99972263588758303</v>
      </c>
      <c r="H142" s="129"/>
      <c r="I142" s="130"/>
      <c r="J142" s="130"/>
      <c r="K142" s="130"/>
      <c r="L142" s="130"/>
      <c r="M142" s="131"/>
      <c r="N142" s="130"/>
      <c r="O142" s="132"/>
    </row>
    <row r="143" spans="1:16" s="128" customFormat="1" ht="69" customHeight="1" x14ac:dyDescent="0.25">
      <c r="A143" s="338" t="s">
        <v>387</v>
      </c>
      <c r="B143" s="236" t="s">
        <v>388</v>
      </c>
      <c r="C143" s="41" t="s">
        <v>45</v>
      </c>
      <c r="D143" s="46">
        <v>8427.2000000000007</v>
      </c>
      <c r="E143" s="46">
        <f>D143</f>
        <v>8427.2000000000007</v>
      </c>
      <c r="F143" s="46">
        <f>E143</f>
        <v>8427.2000000000007</v>
      </c>
      <c r="G143" s="156">
        <v>0.99972370859486714</v>
      </c>
      <c r="H143" s="167" t="s">
        <v>389</v>
      </c>
      <c r="I143" s="130">
        <v>217</v>
      </c>
      <c r="J143" s="130">
        <v>217</v>
      </c>
      <c r="K143" s="130">
        <v>97</v>
      </c>
      <c r="L143" s="130">
        <v>97</v>
      </c>
      <c r="M143" s="164">
        <f>L143/K143*100</f>
        <v>100</v>
      </c>
      <c r="N143" s="130" t="s">
        <v>393</v>
      </c>
      <c r="O143" s="132"/>
    </row>
    <row r="144" spans="1:16" s="128" customFormat="1" ht="28.5" customHeight="1" x14ac:dyDescent="0.25">
      <c r="A144" s="339"/>
      <c r="B144" s="237"/>
      <c r="C144" s="41" t="s">
        <v>47</v>
      </c>
      <c r="D144" s="46">
        <f>D143</f>
        <v>8427.2000000000007</v>
      </c>
      <c r="E144" s="46">
        <f t="shared" ref="E144:F144" si="34">E143</f>
        <v>8427.2000000000007</v>
      </c>
      <c r="F144" s="46">
        <f t="shared" si="34"/>
        <v>8427.2000000000007</v>
      </c>
      <c r="G144" s="156">
        <v>0.99972370859486714</v>
      </c>
      <c r="H144" s="167"/>
      <c r="I144" s="130"/>
      <c r="J144" s="130"/>
      <c r="K144" s="130"/>
      <c r="L144" s="130"/>
      <c r="M144" s="164"/>
      <c r="N144" s="130"/>
      <c r="O144" s="132"/>
    </row>
    <row r="145" spans="1:15" ht="32.25" customHeight="1" x14ac:dyDescent="0.25">
      <c r="A145" s="31" t="s">
        <v>161</v>
      </c>
      <c r="B145" s="290" t="s">
        <v>162</v>
      </c>
      <c r="C145" s="290"/>
      <c r="D145" s="290"/>
      <c r="E145" s="290"/>
      <c r="F145" s="290"/>
      <c r="G145" s="290"/>
      <c r="H145" s="290"/>
      <c r="I145" s="290"/>
      <c r="J145" s="290"/>
      <c r="K145" s="290"/>
      <c r="L145" s="290"/>
      <c r="M145" s="290"/>
      <c r="N145" s="290"/>
      <c r="O145" s="67"/>
    </row>
    <row r="146" spans="1:15" ht="73.5" customHeight="1" x14ac:dyDescent="0.25">
      <c r="A146" s="219" t="s">
        <v>163</v>
      </c>
      <c r="B146" s="286" t="s">
        <v>164</v>
      </c>
      <c r="C146" s="147" t="s">
        <v>52</v>
      </c>
      <c r="D146" s="135">
        <v>234350.1</v>
      </c>
      <c r="E146" s="135">
        <f>D146</f>
        <v>234350.1</v>
      </c>
      <c r="F146" s="135">
        <v>231888.3</v>
      </c>
      <c r="G146" s="136">
        <f t="shared" ref="G146:G159" si="35">F146/E146</f>
        <v>0.98949520397046975</v>
      </c>
      <c r="H146" s="167" t="s">
        <v>403</v>
      </c>
      <c r="I146" s="130">
        <v>13.6</v>
      </c>
      <c r="J146" s="130">
        <v>18.399999999999999</v>
      </c>
      <c r="K146" s="130">
        <v>18.399999999999999</v>
      </c>
      <c r="L146" s="130">
        <v>18.600000000000001</v>
      </c>
      <c r="M146" s="173">
        <f>L146/K146*100</f>
        <v>101.08695652173914</v>
      </c>
      <c r="N146" s="130">
        <v>18.399999999999999</v>
      </c>
      <c r="O146" s="129"/>
    </row>
    <row r="147" spans="1:15" ht="128.25" customHeight="1" x14ac:dyDescent="0.25">
      <c r="A147" s="219" t="s">
        <v>163</v>
      </c>
      <c r="B147" s="286" t="s">
        <v>164</v>
      </c>
      <c r="C147" s="147" t="s">
        <v>47</v>
      </c>
      <c r="D147" s="135">
        <f>D146</f>
        <v>234350.1</v>
      </c>
      <c r="E147" s="135">
        <f t="shared" ref="E147:F147" si="36">E146</f>
        <v>234350.1</v>
      </c>
      <c r="F147" s="135">
        <f t="shared" si="36"/>
        <v>231888.3</v>
      </c>
      <c r="G147" s="136">
        <f t="shared" si="35"/>
        <v>0.98949520397046975</v>
      </c>
      <c r="H147" s="167" t="s">
        <v>404</v>
      </c>
      <c r="I147" s="130">
        <v>16</v>
      </c>
      <c r="J147" s="169">
        <v>20.6</v>
      </c>
      <c r="K147" s="169">
        <v>19</v>
      </c>
      <c r="L147" s="169">
        <v>20.86</v>
      </c>
      <c r="M147" s="170">
        <f>L147/K147*100</f>
        <v>109.78947368421052</v>
      </c>
      <c r="N147" s="130">
        <v>19</v>
      </c>
      <c r="O147" s="129"/>
    </row>
    <row r="148" spans="1:15" ht="25.9" customHeight="1" x14ac:dyDescent="0.25">
      <c r="A148" s="31" t="s">
        <v>165</v>
      </c>
      <c r="B148" s="286" t="s">
        <v>166</v>
      </c>
      <c r="C148" s="286"/>
      <c r="D148" s="286"/>
      <c r="E148" s="286"/>
      <c r="F148" s="286"/>
      <c r="G148" s="286"/>
      <c r="H148" s="286"/>
      <c r="I148" s="286"/>
      <c r="J148" s="286"/>
      <c r="K148" s="286"/>
      <c r="L148" s="286"/>
      <c r="M148" s="286"/>
      <c r="N148" s="286"/>
      <c r="O148" s="148"/>
    </row>
    <row r="149" spans="1:15" ht="114" customHeight="1" x14ac:dyDescent="0.25">
      <c r="A149" s="219" t="s">
        <v>167</v>
      </c>
      <c r="B149" s="286" t="s">
        <v>168</v>
      </c>
      <c r="C149" s="147" t="s">
        <v>52</v>
      </c>
      <c r="D149" s="135">
        <v>325.10000000000002</v>
      </c>
      <c r="E149" s="135">
        <v>325.10000000000002</v>
      </c>
      <c r="F149" s="135">
        <v>3</v>
      </c>
      <c r="G149" s="136">
        <f t="shared" si="35"/>
        <v>9.2279298677330045E-3</v>
      </c>
      <c r="H149" s="167" t="s">
        <v>405</v>
      </c>
      <c r="I149" s="130">
        <v>100</v>
      </c>
      <c r="J149" s="130">
        <v>100</v>
      </c>
      <c r="K149" s="130">
        <v>100</v>
      </c>
      <c r="L149" s="130">
        <v>100</v>
      </c>
      <c r="M149" s="164">
        <v>100</v>
      </c>
      <c r="N149" s="130">
        <v>100</v>
      </c>
      <c r="O149" s="149"/>
    </row>
    <row r="150" spans="1:15" ht="34.5" customHeight="1" x14ac:dyDescent="0.25">
      <c r="A150" s="219" t="s">
        <v>169</v>
      </c>
      <c r="B150" s="286" t="s">
        <v>168</v>
      </c>
      <c r="C150" s="147" t="s">
        <v>47</v>
      </c>
      <c r="D150" s="135">
        <f>D149</f>
        <v>325.10000000000002</v>
      </c>
      <c r="E150" s="135">
        <f t="shared" ref="E150:F150" si="37">E149</f>
        <v>325.10000000000002</v>
      </c>
      <c r="F150" s="135">
        <f t="shared" si="37"/>
        <v>3</v>
      </c>
      <c r="G150" s="136">
        <f t="shared" si="35"/>
        <v>9.2279298677330045E-3</v>
      </c>
      <c r="H150" s="167"/>
      <c r="I150" s="130"/>
      <c r="J150" s="130"/>
      <c r="K150" s="130"/>
      <c r="L150" s="130"/>
      <c r="M150" s="164"/>
      <c r="N150" s="130"/>
      <c r="O150" s="132"/>
    </row>
    <row r="151" spans="1:15" ht="31.9" customHeight="1" x14ac:dyDescent="0.25">
      <c r="A151" s="31" t="s">
        <v>170</v>
      </c>
      <c r="B151" s="286" t="s">
        <v>171</v>
      </c>
      <c r="C151" s="286"/>
      <c r="D151" s="286"/>
      <c r="E151" s="286"/>
      <c r="F151" s="286"/>
      <c r="G151" s="286"/>
      <c r="H151" s="286"/>
      <c r="I151" s="286"/>
      <c r="J151" s="286"/>
      <c r="K151" s="286"/>
      <c r="L151" s="286"/>
      <c r="M151" s="286"/>
      <c r="N151" s="286"/>
      <c r="O151" s="148"/>
    </row>
    <row r="152" spans="1:15" ht="80.25" customHeight="1" x14ac:dyDescent="0.25">
      <c r="A152" s="264" t="s">
        <v>172</v>
      </c>
      <c r="B152" s="315" t="s">
        <v>173</v>
      </c>
      <c r="C152" s="147" t="s">
        <v>52</v>
      </c>
      <c r="D152" s="135">
        <v>48459.4</v>
      </c>
      <c r="E152" s="135">
        <f>D152</f>
        <v>48459.4</v>
      </c>
      <c r="F152" s="135">
        <v>46395.6</v>
      </c>
      <c r="G152" s="136">
        <f t="shared" si="35"/>
        <v>0.95741177150356782</v>
      </c>
      <c r="H152" s="184" t="s">
        <v>406</v>
      </c>
      <c r="I152" s="255">
        <v>95</v>
      </c>
      <c r="J152" s="334">
        <v>95</v>
      </c>
      <c r="K152" s="334">
        <v>95.5</v>
      </c>
      <c r="L152" s="334">
        <v>95.5</v>
      </c>
      <c r="M152" s="208">
        <v>100</v>
      </c>
      <c r="N152" s="255">
        <v>96</v>
      </c>
      <c r="O152" s="184"/>
    </row>
    <row r="153" spans="1:15" ht="35.25" customHeight="1" x14ac:dyDescent="0.25">
      <c r="A153" s="275"/>
      <c r="B153" s="337"/>
      <c r="C153" s="150" t="s">
        <v>47</v>
      </c>
      <c r="D153" s="328">
        <f>D152</f>
        <v>48459.4</v>
      </c>
      <c r="E153" s="328">
        <f t="shared" ref="E153:F153" si="38">E152</f>
        <v>48459.4</v>
      </c>
      <c r="F153" s="328">
        <f t="shared" si="38"/>
        <v>46395.6</v>
      </c>
      <c r="G153" s="331">
        <f t="shared" si="35"/>
        <v>0.95741177150356782</v>
      </c>
      <c r="H153" s="199"/>
      <c r="I153" s="256"/>
      <c r="J153" s="335"/>
      <c r="K153" s="335"/>
      <c r="L153" s="335"/>
      <c r="M153" s="209"/>
      <c r="N153" s="256"/>
      <c r="O153" s="199"/>
    </row>
    <row r="154" spans="1:15" ht="3.75" customHeight="1" x14ac:dyDescent="0.25">
      <c r="A154" s="275"/>
      <c r="B154" s="337"/>
      <c r="C154" s="151"/>
      <c r="D154" s="329"/>
      <c r="E154" s="329"/>
      <c r="F154" s="329"/>
      <c r="G154" s="332"/>
      <c r="H154" s="199"/>
      <c r="I154" s="256"/>
      <c r="J154" s="335"/>
      <c r="K154" s="335"/>
      <c r="L154" s="335"/>
      <c r="M154" s="209"/>
      <c r="N154" s="256"/>
      <c r="O154" s="199"/>
    </row>
    <row r="155" spans="1:15" ht="3" hidden="1" customHeight="1" x14ac:dyDescent="0.25">
      <c r="A155" s="275"/>
      <c r="B155" s="337"/>
      <c r="C155" s="151"/>
      <c r="D155" s="329"/>
      <c r="E155" s="329"/>
      <c r="F155" s="329"/>
      <c r="G155" s="332"/>
      <c r="H155" s="199"/>
      <c r="I155" s="256"/>
      <c r="J155" s="335"/>
      <c r="K155" s="174"/>
      <c r="L155" s="335"/>
      <c r="M155" s="209"/>
      <c r="N155" s="256"/>
      <c r="O155" s="199"/>
    </row>
    <row r="156" spans="1:15" ht="42" hidden="1" customHeight="1" x14ac:dyDescent="0.25">
      <c r="A156" s="265"/>
      <c r="B156" s="316"/>
      <c r="C156" s="152"/>
      <c r="D156" s="330"/>
      <c r="E156" s="330"/>
      <c r="F156" s="330"/>
      <c r="G156" s="333"/>
      <c r="H156" s="185"/>
      <c r="I156" s="268"/>
      <c r="J156" s="336"/>
      <c r="K156" s="175"/>
      <c r="L156" s="336"/>
      <c r="M156" s="210"/>
      <c r="N156" s="268"/>
      <c r="O156" s="185"/>
    </row>
    <row r="157" spans="1:15" ht="56.25" customHeight="1" x14ac:dyDescent="0.25">
      <c r="A157" s="281"/>
      <c r="B157" s="203" t="s">
        <v>174</v>
      </c>
      <c r="C157" s="56" t="s">
        <v>52</v>
      </c>
      <c r="D157" s="50">
        <f>SUM(D116,D129,D133,D137,D140,D146,D149,D152,D154)</f>
        <v>5397382</v>
      </c>
      <c r="E157" s="50">
        <f t="shared" ref="E157:F157" si="39">SUM(E116,E129,E133,E137,E140,E146,E149,E152,E154)</f>
        <v>5400290.5999999996</v>
      </c>
      <c r="F157" s="50">
        <f t="shared" si="39"/>
        <v>5266405.3</v>
      </c>
      <c r="G157" s="57">
        <f t="shared" si="35"/>
        <v>0.97520776011572419</v>
      </c>
      <c r="H157" s="63"/>
      <c r="I157" s="63"/>
      <c r="J157" s="63"/>
      <c r="K157" s="63"/>
      <c r="L157" s="63"/>
      <c r="M157" s="63"/>
      <c r="N157" s="63"/>
      <c r="O157" s="55"/>
    </row>
    <row r="158" spans="1:15" ht="47.25" customHeight="1" x14ac:dyDescent="0.25">
      <c r="A158" s="282"/>
      <c r="B158" s="260"/>
      <c r="C158" s="56" t="s">
        <v>45</v>
      </c>
      <c r="D158" s="50">
        <f>SUM(D127,D130,D132,D135,D138,D141,D155,D144)</f>
        <v>76471.3</v>
      </c>
      <c r="E158" s="50">
        <f t="shared" ref="E158:F158" si="40">SUM(E127,E130,E132,E135,E138,E141,E155,E144)</f>
        <v>76471.3</v>
      </c>
      <c r="F158" s="50">
        <f t="shared" si="40"/>
        <v>76452.5</v>
      </c>
      <c r="G158" s="57">
        <f t="shared" si="35"/>
        <v>0.99975415613439289</v>
      </c>
      <c r="H158" s="63"/>
      <c r="I158" s="63"/>
      <c r="J158" s="63"/>
      <c r="K158" s="63"/>
      <c r="L158" s="63"/>
      <c r="M158" s="63"/>
      <c r="N158" s="63"/>
      <c r="O158" s="55"/>
    </row>
    <row r="159" spans="1:15" ht="27" customHeight="1" x14ac:dyDescent="0.25">
      <c r="A159" s="283"/>
      <c r="B159" s="270"/>
      <c r="C159" s="56" t="s">
        <v>47</v>
      </c>
      <c r="D159" s="50">
        <f>SUM(D157:D158)</f>
        <v>5473853.2999999998</v>
      </c>
      <c r="E159" s="50">
        <f t="shared" ref="E159:F159" si="41">SUM(E157:E158)</f>
        <v>5476761.8999999994</v>
      </c>
      <c r="F159" s="50">
        <f t="shared" si="41"/>
        <v>5342857.8</v>
      </c>
      <c r="G159" s="57">
        <f t="shared" si="35"/>
        <v>0.9755504981876244</v>
      </c>
      <c r="H159" s="63"/>
      <c r="I159" s="63"/>
      <c r="J159" s="63"/>
      <c r="K159" s="63"/>
      <c r="L159" s="63"/>
      <c r="M159" s="63"/>
      <c r="N159" s="63"/>
      <c r="O159" s="55"/>
    </row>
    <row r="160" spans="1:15" ht="28.15" customHeight="1" x14ac:dyDescent="0.25">
      <c r="A160" s="31" t="s">
        <v>175</v>
      </c>
      <c r="B160" s="219" t="s">
        <v>176</v>
      </c>
      <c r="C160" s="219"/>
      <c r="D160" s="219"/>
      <c r="E160" s="219"/>
      <c r="F160" s="219"/>
      <c r="G160" s="219"/>
      <c r="H160" s="219"/>
      <c r="I160" s="219"/>
      <c r="J160" s="219"/>
      <c r="K160" s="219"/>
      <c r="L160" s="219"/>
      <c r="M160" s="219"/>
      <c r="N160" s="219"/>
      <c r="O160" s="65"/>
    </row>
    <row r="161" spans="1:15" ht="25.5" customHeight="1" x14ac:dyDescent="0.25">
      <c r="A161" s="33" t="s">
        <v>177</v>
      </c>
      <c r="B161" s="263" t="s">
        <v>178</v>
      </c>
      <c r="C161" s="263"/>
      <c r="D161" s="263"/>
      <c r="E161" s="263"/>
      <c r="F161" s="263"/>
      <c r="G161" s="263"/>
      <c r="H161" s="263"/>
      <c r="I161" s="263"/>
      <c r="J161" s="263"/>
      <c r="K161" s="263"/>
      <c r="L161" s="263"/>
      <c r="M161" s="263"/>
      <c r="N161" s="263"/>
      <c r="O161" s="65"/>
    </row>
    <row r="162" spans="1:15" ht="35.25" customHeight="1" x14ac:dyDescent="0.25">
      <c r="A162" s="31" t="s">
        <v>179</v>
      </c>
      <c r="B162" s="219" t="s">
        <v>180</v>
      </c>
      <c r="C162" s="219"/>
      <c r="D162" s="219"/>
      <c r="E162" s="219"/>
      <c r="F162" s="219"/>
      <c r="G162" s="219"/>
      <c r="H162" s="219"/>
      <c r="I162" s="219"/>
      <c r="J162" s="219"/>
      <c r="K162" s="219"/>
      <c r="L162" s="219"/>
      <c r="M162" s="219"/>
      <c r="N162" s="219"/>
      <c r="O162" s="71"/>
    </row>
    <row r="163" spans="1:15" ht="26.25" customHeight="1" x14ac:dyDescent="0.25">
      <c r="A163" s="31" t="s">
        <v>181</v>
      </c>
      <c r="B163" s="219" t="s">
        <v>182</v>
      </c>
      <c r="C163" s="219"/>
      <c r="D163" s="219"/>
      <c r="E163" s="219"/>
      <c r="F163" s="219"/>
      <c r="G163" s="219"/>
      <c r="H163" s="219"/>
      <c r="I163" s="219"/>
      <c r="J163" s="219"/>
      <c r="K163" s="219"/>
      <c r="L163" s="219"/>
      <c r="M163" s="219"/>
      <c r="N163" s="219"/>
      <c r="O163" s="71"/>
    </row>
    <row r="164" spans="1:15" ht="87" customHeight="1" x14ac:dyDescent="0.25">
      <c r="A164" s="219" t="s">
        <v>358</v>
      </c>
      <c r="B164" s="293" t="s">
        <v>401</v>
      </c>
      <c r="C164" s="42" t="s">
        <v>52</v>
      </c>
      <c r="D164" s="46">
        <v>930293.7</v>
      </c>
      <c r="E164" s="46">
        <f>D164</f>
        <v>930293.7</v>
      </c>
      <c r="F164" s="46">
        <v>902586.2</v>
      </c>
      <c r="G164" s="47">
        <f t="shared" ref="G164:G192" si="42">F164/E164</f>
        <v>0.97021639510189095</v>
      </c>
      <c r="H164" s="167" t="s">
        <v>407</v>
      </c>
      <c r="I164" s="130">
        <v>100</v>
      </c>
      <c r="J164" s="130">
        <v>100</v>
      </c>
      <c r="K164" s="130">
        <v>100</v>
      </c>
      <c r="L164" s="130">
        <v>100</v>
      </c>
      <c r="M164" s="164">
        <v>100</v>
      </c>
      <c r="N164" s="130">
        <v>100</v>
      </c>
      <c r="O164" s="129"/>
    </row>
    <row r="165" spans="1:15" ht="23.25" customHeight="1" x14ac:dyDescent="0.25">
      <c r="A165" s="219" t="s">
        <v>183</v>
      </c>
      <c r="B165" s="293" t="s">
        <v>184</v>
      </c>
      <c r="C165" s="40" t="s">
        <v>47</v>
      </c>
      <c r="D165" s="46">
        <f>D164</f>
        <v>930293.7</v>
      </c>
      <c r="E165" s="46">
        <f t="shared" ref="E165:F165" si="43">E164</f>
        <v>930293.7</v>
      </c>
      <c r="F165" s="46">
        <f t="shared" si="43"/>
        <v>902586.2</v>
      </c>
      <c r="G165" s="47">
        <f t="shared" si="42"/>
        <v>0.97021639510189095</v>
      </c>
      <c r="H165" s="167"/>
      <c r="I165" s="130"/>
      <c r="J165" s="130"/>
      <c r="K165" s="130"/>
      <c r="L165" s="130"/>
      <c r="M165" s="164"/>
      <c r="N165" s="130"/>
      <c r="O165" s="132"/>
    </row>
    <row r="166" spans="1:15" ht="57" customHeight="1" x14ac:dyDescent="0.25">
      <c r="A166" s="219" t="s">
        <v>183</v>
      </c>
      <c r="B166" s="293" t="s">
        <v>186</v>
      </c>
      <c r="C166" s="42" t="s">
        <v>52</v>
      </c>
      <c r="D166" s="46">
        <v>1167671.3</v>
      </c>
      <c r="E166" s="46">
        <v>1088671.3</v>
      </c>
      <c r="F166" s="46">
        <v>1086611</v>
      </c>
      <c r="G166" s="47">
        <f t="shared" si="42"/>
        <v>0.99810750958530825</v>
      </c>
      <c r="H166" s="167" t="s">
        <v>408</v>
      </c>
      <c r="I166" s="130">
        <v>100</v>
      </c>
      <c r="J166" s="130">
        <v>100</v>
      </c>
      <c r="K166" s="130">
        <v>100</v>
      </c>
      <c r="L166" s="130">
        <v>100</v>
      </c>
      <c r="M166" s="164">
        <v>100</v>
      </c>
      <c r="N166" s="130">
        <v>100</v>
      </c>
      <c r="O166" s="129"/>
    </row>
    <row r="167" spans="1:15" ht="27.75" customHeight="1" x14ac:dyDescent="0.25">
      <c r="A167" s="219" t="s">
        <v>185</v>
      </c>
      <c r="B167" s="293" t="s">
        <v>186</v>
      </c>
      <c r="C167" s="40" t="s">
        <v>47</v>
      </c>
      <c r="D167" s="46">
        <f>D166</f>
        <v>1167671.3</v>
      </c>
      <c r="E167" s="46">
        <f t="shared" ref="E167:F167" si="44">E166</f>
        <v>1088671.3</v>
      </c>
      <c r="F167" s="46">
        <f t="shared" si="44"/>
        <v>1086611</v>
      </c>
      <c r="G167" s="47">
        <f t="shared" si="42"/>
        <v>0.99810750958530825</v>
      </c>
      <c r="H167" s="167"/>
      <c r="I167" s="130"/>
      <c r="J167" s="130"/>
      <c r="K167" s="130"/>
      <c r="L167" s="130"/>
      <c r="M167" s="164"/>
      <c r="N167" s="130"/>
      <c r="O167" s="132"/>
    </row>
    <row r="168" spans="1:15" ht="45" customHeight="1" x14ac:dyDescent="0.25">
      <c r="A168" s="219" t="s">
        <v>185</v>
      </c>
      <c r="B168" s="293" t="s">
        <v>188</v>
      </c>
      <c r="C168" s="42" t="s">
        <v>52</v>
      </c>
      <c r="D168" s="46">
        <v>278712.3</v>
      </c>
      <c r="E168" s="46">
        <f>D168</f>
        <v>278712.3</v>
      </c>
      <c r="F168" s="46">
        <v>278233.90000000002</v>
      </c>
      <c r="G168" s="47">
        <f t="shared" si="42"/>
        <v>0.99828353466998065</v>
      </c>
      <c r="H168" s="167" t="s">
        <v>409</v>
      </c>
      <c r="I168" s="130">
        <v>100</v>
      </c>
      <c r="J168" s="130">
        <v>100</v>
      </c>
      <c r="K168" s="130">
        <v>100</v>
      </c>
      <c r="L168" s="130">
        <v>100</v>
      </c>
      <c r="M168" s="164">
        <v>100</v>
      </c>
      <c r="N168" s="130">
        <v>100</v>
      </c>
      <c r="O168" s="129"/>
    </row>
    <row r="169" spans="1:15" ht="27.75" customHeight="1" x14ac:dyDescent="0.25">
      <c r="A169" s="219" t="s">
        <v>187</v>
      </c>
      <c r="B169" s="293" t="s">
        <v>188</v>
      </c>
      <c r="C169" s="40" t="s">
        <v>47</v>
      </c>
      <c r="D169" s="46">
        <f>D168</f>
        <v>278712.3</v>
      </c>
      <c r="E169" s="46">
        <f t="shared" ref="E169" si="45">E168</f>
        <v>278712.3</v>
      </c>
      <c r="F169" s="46">
        <f>F168</f>
        <v>278233.90000000002</v>
      </c>
      <c r="G169" s="47">
        <f t="shared" si="42"/>
        <v>0.99828353466998065</v>
      </c>
      <c r="H169" s="167"/>
      <c r="I169" s="153"/>
      <c r="J169" s="153"/>
      <c r="K169" s="153"/>
      <c r="L169" s="153"/>
      <c r="M169" s="164"/>
      <c r="N169" s="153"/>
      <c r="O169" s="129"/>
    </row>
    <row r="170" spans="1:15" ht="61.5" customHeight="1" x14ac:dyDescent="0.25">
      <c r="A170" s="219" t="s">
        <v>187</v>
      </c>
      <c r="B170" s="293" t="s">
        <v>190</v>
      </c>
      <c r="C170" s="42" t="s">
        <v>52</v>
      </c>
      <c r="D170" s="46">
        <v>478.1</v>
      </c>
      <c r="E170" s="46">
        <f>D170</f>
        <v>478.1</v>
      </c>
      <c r="F170" s="46">
        <v>392.9</v>
      </c>
      <c r="G170" s="47">
        <f t="shared" si="42"/>
        <v>0.82179460363940593</v>
      </c>
      <c r="H170" s="167" t="s">
        <v>410</v>
      </c>
      <c r="I170" s="130">
        <v>100</v>
      </c>
      <c r="J170" s="130">
        <v>100</v>
      </c>
      <c r="K170" s="130">
        <v>100</v>
      </c>
      <c r="L170" s="130">
        <v>100</v>
      </c>
      <c r="M170" s="164">
        <v>100</v>
      </c>
      <c r="N170" s="130">
        <v>100</v>
      </c>
      <c r="O170" s="129"/>
    </row>
    <row r="171" spans="1:15" ht="38.25" customHeight="1" x14ac:dyDescent="0.25">
      <c r="A171" s="219" t="s">
        <v>189</v>
      </c>
      <c r="B171" s="293" t="s">
        <v>191</v>
      </c>
      <c r="C171" s="40" t="s">
        <v>47</v>
      </c>
      <c r="D171" s="46">
        <f>D170</f>
        <v>478.1</v>
      </c>
      <c r="E171" s="46">
        <f t="shared" ref="E171:F171" si="46">E170</f>
        <v>478.1</v>
      </c>
      <c r="F171" s="46">
        <f t="shared" si="46"/>
        <v>392.9</v>
      </c>
      <c r="G171" s="47">
        <f t="shared" si="42"/>
        <v>0.82179460363940593</v>
      </c>
      <c r="H171" s="167"/>
      <c r="I171" s="153"/>
      <c r="J171" s="153"/>
      <c r="K171" s="153"/>
      <c r="L171" s="153"/>
      <c r="M171" s="164"/>
      <c r="N171" s="153"/>
      <c r="O171" s="129"/>
    </row>
    <row r="172" spans="1:15" ht="74.25" customHeight="1" x14ac:dyDescent="0.25">
      <c r="A172" s="219" t="s">
        <v>189</v>
      </c>
      <c r="B172" s="293" t="s">
        <v>194</v>
      </c>
      <c r="C172" s="36" t="s">
        <v>45</v>
      </c>
      <c r="D172" s="46">
        <v>211.2</v>
      </c>
      <c r="E172" s="46">
        <v>211.2</v>
      </c>
      <c r="F172" s="46">
        <v>0</v>
      </c>
      <c r="G172" s="61">
        <f t="shared" si="42"/>
        <v>0</v>
      </c>
      <c r="H172" s="167" t="s">
        <v>411</v>
      </c>
      <c r="I172" s="130">
        <v>100</v>
      </c>
      <c r="J172" s="130">
        <v>100</v>
      </c>
      <c r="K172" s="130">
        <v>100</v>
      </c>
      <c r="L172" s="130">
        <v>100</v>
      </c>
      <c r="M172" s="164">
        <v>100</v>
      </c>
      <c r="N172" s="130">
        <v>100</v>
      </c>
      <c r="O172" s="154"/>
    </row>
    <row r="173" spans="1:15" ht="25.5" customHeight="1" x14ac:dyDescent="0.25">
      <c r="A173" s="219" t="s">
        <v>193</v>
      </c>
      <c r="B173" s="293"/>
      <c r="C173" s="40" t="s">
        <v>47</v>
      </c>
      <c r="D173" s="46">
        <f>D172</f>
        <v>211.2</v>
      </c>
      <c r="E173" s="37">
        <f t="shared" ref="E173:F173" si="47">E172</f>
        <v>211.2</v>
      </c>
      <c r="F173" s="46">
        <f t="shared" si="47"/>
        <v>0</v>
      </c>
      <c r="G173" s="61">
        <f>F173/E173</f>
        <v>0</v>
      </c>
      <c r="H173" s="167"/>
      <c r="I173" s="130"/>
      <c r="J173" s="130"/>
      <c r="K173" s="130"/>
      <c r="L173" s="130"/>
      <c r="M173" s="164"/>
      <c r="N173" s="130"/>
      <c r="O173" s="132"/>
    </row>
    <row r="174" spans="1:15" ht="61.5" customHeight="1" x14ac:dyDescent="0.25">
      <c r="A174" s="264" t="s">
        <v>192</v>
      </c>
      <c r="B174" s="293" t="s">
        <v>196</v>
      </c>
      <c r="C174" s="42" t="s">
        <v>52</v>
      </c>
      <c r="D174" s="46">
        <v>121300</v>
      </c>
      <c r="E174" s="46">
        <f>D174</f>
        <v>121300</v>
      </c>
      <c r="F174" s="46">
        <v>115900</v>
      </c>
      <c r="G174" s="47">
        <f t="shared" si="42"/>
        <v>0.955482275350371</v>
      </c>
      <c r="H174" s="184" t="s">
        <v>412</v>
      </c>
      <c r="I174" s="320">
        <v>100</v>
      </c>
      <c r="J174" s="255">
        <v>100</v>
      </c>
      <c r="K174" s="255">
        <v>100</v>
      </c>
      <c r="L174" s="255">
        <v>100</v>
      </c>
      <c r="M174" s="220">
        <v>100</v>
      </c>
      <c r="N174" s="255">
        <v>100</v>
      </c>
      <c r="O174" s="287"/>
    </row>
    <row r="175" spans="1:15" ht="45" customHeight="1" x14ac:dyDescent="0.25">
      <c r="A175" s="275"/>
      <c r="B175" s="293"/>
      <c r="C175" s="326" t="s">
        <v>47</v>
      </c>
      <c r="D175" s="294">
        <f>D174</f>
        <v>121300</v>
      </c>
      <c r="E175" s="323">
        <f>E174</f>
        <v>121300</v>
      </c>
      <c r="F175" s="294">
        <f>F174</f>
        <v>115900</v>
      </c>
      <c r="G175" s="297">
        <f>F175/E175</f>
        <v>0.955482275350371</v>
      </c>
      <c r="H175" s="199"/>
      <c r="I175" s="321"/>
      <c r="J175" s="256"/>
      <c r="K175" s="256"/>
      <c r="L175" s="256"/>
      <c r="M175" s="221"/>
      <c r="N175" s="256"/>
      <c r="O175" s="288"/>
    </row>
    <row r="176" spans="1:15" ht="8.25" hidden="1" customHeight="1" x14ac:dyDescent="0.25">
      <c r="A176" s="265"/>
      <c r="B176" s="293"/>
      <c r="C176" s="327"/>
      <c r="D176" s="296"/>
      <c r="E176" s="325"/>
      <c r="F176" s="296"/>
      <c r="G176" s="299"/>
      <c r="H176" s="185"/>
      <c r="I176" s="322"/>
      <c r="J176" s="268"/>
      <c r="K176" s="172"/>
      <c r="L176" s="172"/>
      <c r="M176" s="222"/>
      <c r="N176" s="268"/>
      <c r="O176" s="289"/>
    </row>
    <row r="177" spans="1:16" ht="60" customHeight="1" x14ac:dyDescent="0.25">
      <c r="A177" s="264" t="s">
        <v>193</v>
      </c>
      <c r="B177" s="293" t="s">
        <v>198</v>
      </c>
      <c r="C177" s="36" t="s">
        <v>45</v>
      </c>
      <c r="D177" s="46">
        <v>3683923.2</v>
      </c>
      <c r="E177" s="37">
        <f>D177</f>
        <v>3683923.2</v>
      </c>
      <c r="F177" s="46">
        <v>3681108</v>
      </c>
      <c r="G177" s="47">
        <f t="shared" ref="G177:G185" si="48">F177/E177</f>
        <v>0.9992358146879935</v>
      </c>
      <c r="H177" s="184" t="s">
        <v>413</v>
      </c>
      <c r="I177" s="255">
        <v>100</v>
      </c>
      <c r="J177" s="255">
        <v>100</v>
      </c>
      <c r="K177" s="255">
        <v>100</v>
      </c>
      <c r="L177" s="255">
        <v>100</v>
      </c>
      <c r="M177" s="220">
        <v>100</v>
      </c>
      <c r="N177" s="255" t="s">
        <v>393</v>
      </c>
      <c r="O177" s="287"/>
    </row>
    <row r="178" spans="1:16" ht="27" customHeight="1" x14ac:dyDescent="0.25">
      <c r="A178" s="275"/>
      <c r="B178" s="293"/>
      <c r="C178" s="306" t="s">
        <v>47</v>
      </c>
      <c r="D178" s="294">
        <f>D177</f>
        <v>3683923.2</v>
      </c>
      <c r="E178" s="323">
        <f>E177</f>
        <v>3683923.2</v>
      </c>
      <c r="F178" s="294">
        <f>F177</f>
        <v>3681108</v>
      </c>
      <c r="G178" s="297">
        <f>F178/E178</f>
        <v>0.9992358146879935</v>
      </c>
      <c r="H178" s="199"/>
      <c r="I178" s="256"/>
      <c r="J178" s="256"/>
      <c r="K178" s="256"/>
      <c r="L178" s="256"/>
      <c r="M178" s="221"/>
      <c r="N178" s="256"/>
      <c r="O178" s="288"/>
    </row>
    <row r="179" spans="1:16" ht="21" hidden="1" customHeight="1" x14ac:dyDescent="0.25">
      <c r="A179" s="275"/>
      <c r="B179" s="293"/>
      <c r="C179" s="307"/>
      <c r="D179" s="295"/>
      <c r="E179" s="324"/>
      <c r="F179" s="295"/>
      <c r="G179" s="298"/>
      <c r="H179" s="199"/>
      <c r="I179" s="256"/>
      <c r="J179" s="256"/>
      <c r="K179" s="171"/>
      <c r="L179" s="171"/>
      <c r="M179" s="221"/>
      <c r="N179" s="256"/>
      <c r="O179" s="288"/>
    </row>
    <row r="180" spans="1:16" ht="57" hidden="1" customHeight="1" x14ac:dyDescent="0.25">
      <c r="A180" s="265"/>
      <c r="B180" s="293"/>
      <c r="C180" s="308"/>
      <c r="D180" s="296"/>
      <c r="E180" s="325"/>
      <c r="F180" s="296"/>
      <c r="G180" s="299"/>
      <c r="H180" s="185"/>
      <c r="I180" s="268"/>
      <c r="J180" s="268"/>
      <c r="K180" s="172"/>
      <c r="L180" s="172"/>
      <c r="M180" s="222"/>
      <c r="N180" s="268"/>
      <c r="O180" s="289"/>
    </row>
    <row r="181" spans="1:16" ht="78.75" customHeight="1" x14ac:dyDescent="0.25">
      <c r="A181" s="264" t="s">
        <v>195</v>
      </c>
      <c r="B181" s="266" t="s">
        <v>200</v>
      </c>
      <c r="C181" s="36" t="s">
        <v>52</v>
      </c>
      <c r="D181" s="46">
        <v>130210</v>
      </c>
      <c r="E181" s="46">
        <f>D181</f>
        <v>130210</v>
      </c>
      <c r="F181" s="46">
        <v>124790</v>
      </c>
      <c r="G181" s="47">
        <f t="shared" si="48"/>
        <v>0.95837493280086017</v>
      </c>
      <c r="H181" s="167" t="s">
        <v>414</v>
      </c>
      <c r="I181" s="130">
        <v>100</v>
      </c>
      <c r="J181" s="130">
        <v>100</v>
      </c>
      <c r="K181" s="130">
        <v>100</v>
      </c>
      <c r="L181" s="130">
        <v>100</v>
      </c>
      <c r="M181" s="164">
        <v>100</v>
      </c>
      <c r="N181" s="130">
        <v>100</v>
      </c>
      <c r="O181" s="129"/>
      <c r="P181" s="66"/>
    </row>
    <row r="182" spans="1:16" ht="57" customHeight="1" x14ac:dyDescent="0.25">
      <c r="A182" s="265"/>
      <c r="B182" s="267"/>
      <c r="C182" s="41" t="s">
        <v>47</v>
      </c>
      <c r="D182" s="46">
        <f>D181</f>
        <v>130210</v>
      </c>
      <c r="E182" s="37">
        <f t="shared" ref="E182:F182" si="49">E181</f>
        <v>130210</v>
      </c>
      <c r="F182" s="46">
        <f t="shared" si="49"/>
        <v>124790</v>
      </c>
      <c r="G182" s="47">
        <f t="shared" si="48"/>
        <v>0.95837493280086017</v>
      </c>
      <c r="H182" s="167"/>
      <c r="I182" s="130"/>
      <c r="J182" s="130"/>
      <c r="K182" s="130"/>
      <c r="L182" s="130"/>
      <c r="M182" s="164"/>
      <c r="N182" s="130"/>
      <c r="O182" s="132"/>
    </row>
    <row r="183" spans="1:16" ht="71.25" customHeight="1" x14ac:dyDescent="0.25">
      <c r="A183" s="264" t="s">
        <v>197</v>
      </c>
      <c r="B183" s="266" t="s">
        <v>202</v>
      </c>
      <c r="C183" s="36" t="s">
        <v>45</v>
      </c>
      <c r="D183" s="46">
        <v>3865961.4</v>
      </c>
      <c r="E183" s="37">
        <f>D183</f>
        <v>3865961.4</v>
      </c>
      <c r="F183" s="46">
        <v>3863309.1</v>
      </c>
      <c r="G183" s="47">
        <f t="shared" si="48"/>
        <v>0.99931393520897549</v>
      </c>
      <c r="H183" s="167" t="s">
        <v>415</v>
      </c>
      <c r="I183" s="130">
        <v>100</v>
      </c>
      <c r="J183" s="130">
        <v>100</v>
      </c>
      <c r="K183" s="130">
        <v>100</v>
      </c>
      <c r="L183" s="130">
        <v>100</v>
      </c>
      <c r="M183" s="164">
        <v>100</v>
      </c>
      <c r="N183" s="130" t="s">
        <v>393</v>
      </c>
      <c r="O183" s="129"/>
    </row>
    <row r="184" spans="1:16" ht="58.5" customHeight="1" x14ac:dyDescent="0.25">
      <c r="A184" s="275"/>
      <c r="B184" s="305"/>
      <c r="C184" s="36" t="s">
        <v>52</v>
      </c>
      <c r="D184" s="46">
        <v>2577307.6</v>
      </c>
      <c r="E184" s="37">
        <f>D184</f>
        <v>2577307.6</v>
      </c>
      <c r="F184" s="46">
        <v>2575539.4</v>
      </c>
      <c r="G184" s="47">
        <f t="shared" si="48"/>
        <v>0.99931393520897538</v>
      </c>
      <c r="H184" s="135"/>
      <c r="I184" s="130"/>
      <c r="J184" s="130"/>
      <c r="K184" s="130"/>
      <c r="L184" s="130"/>
      <c r="M184" s="164"/>
      <c r="N184" s="130"/>
      <c r="O184" s="132"/>
    </row>
    <row r="185" spans="1:16" ht="27" customHeight="1" x14ac:dyDescent="0.25">
      <c r="A185" s="265"/>
      <c r="B185" s="267"/>
      <c r="C185" s="41" t="s">
        <v>47</v>
      </c>
      <c r="D185" s="46">
        <f>D183+D184</f>
        <v>6443269</v>
      </c>
      <c r="E185" s="46">
        <f t="shared" ref="E185:F185" si="50">E183+E184</f>
        <v>6443269</v>
      </c>
      <c r="F185" s="46">
        <f t="shared" si="50"/>
        <v>6438848.5</v>
      </c>
      <c r="G185" s="47">
        <f t="shared" si="48"/>
        <v>0.99931393520897549</v>
      </c>
      <c r="H185" s="167"/>
      <c r="I185" s="130"/>
      <c r="J185" s="130"/>
      <c r="K185" s="130"/>
      <c r="L185" s="130"/>
      <c r="M185" s="164"/>
      <c r="N185" s="130"/>
      <c r="O185" s="132"/>
    </row>
    <row r="186" spans="1:16" ht="87.75" customHeight="1" x14ac:dyDescent="0.25">
      <c r="A186" s="219" t="s">
        <v>199</v>
      </c>
      <c r="B186" s="293" t="s">
        <v>204</v>
      </c>
      <c r="C186" s="318" t="s">
        <v>52</v>
      </c>
      <c r="D186" s="294">
        <v>885403.9</v>
      </c>
      <c r="E186" s="294">
        <f>D186</f>
        <v>885403.9</v>
      </c>
      <c r="F186" s="294">
        <v>882452.6</v>
      </c>
      <c r="G186" s="297">
        <f t="shared" si="42"/>
        <v>0.9966667189968329</v>
      </c>
      <c r="H186" s="167" t="s">
        <v>416</v>
      </c>
      <c r="I186" s="130">
        <v>100</v>
      </c>
      <c r="J186" s="130">
        <v>100</v>
      </c>
      <c r="K186" s="130">
        <v>100</v>
      </c>
      <c r="L186" s="130">
        <v>100</v>
      </c>
      <c r="M186" s="164">
        <v>100</v>
      </c>
      <c r="N186" s="130">
        <v>100</v>
      </c>
      <c r="O186" s="138"/>
    </row>
    <row r="187" spans="1:16" ht="110.25" customHeight="1" x14ac:dyDescent="0.25">
      <c r="A187" s="219"/>
      <c r="B187" s="293"/>
      <c r="C187" s="319"/>
      <c r="D187" s="296"/>
      <c r="E187" s="296"/>
      <c r="F187" s="296"/>
      <c r="G187" s="299"/>
      <c r="H187" s="167" t="s">
        <v>417</v>
      </c>
      <c r="I187" s="130">
        <v>3884.6</v>
      </c>
      <c r="J187" s="176">
        <v>3886.6</v>
      </c>
      <c r="K187" s="130">
        <v>3877.9</v>
      </c>
      <c r="L187" s="130">
        <v>3877.9</v>
      </c>
      <c r="M187" s="170">
        <v>100</v>
      </c>
      <c r="N187" s="130">
        <v>3875.6</v>
      </c>
      <c r="O187" s="129"/>
    </row>
    <row r="188" spans="1:16" ht="44.25" customHeight="1" x14ac:dyDescent="0.25">
      <c r="A188" s="219" t="s">
        <v>192</v>
      </c>
      <c r="B188" s="293" t="s">
        <v>205</v>
      </c>
      <c r="C188" s="40" t="s">
        <v>47</v>
      </c>
      <c r="D188" s="46">
        <f>D186</f>
        <v>885403.9</v>
      </c>
      <c r="E188" s="37">
        <f t="shared" ref="E188:F188" si="51">E186</f>
        <v>885403.9</v>
      </c>
      <c r="F188" s="46">
        <f t="shared" si="51"/>
        <v>882452.6</v>
      </c>
      <c r="G188" s="47">
        <f t="shared" si="42"/>
        <v>0.9966667189968329</v>
      </c>
      <c r="H188" s="12"/>
      <c r="I188" s="39"/>
      <c r="J188" s="39"/>
      <c r="K188" s="39"/>
      <c r="L188" s="39"/>
      <c r="M188" s="22"/>
      <c r="N188" s="39"/>
      <c r="O188" s="72"/>
    </row>
    <row r="189" spans="1:16" ht="279" customHeight="1" x14ac:dyDescent="0.25">
      <c r="A189" s="219" t="s">
        <v>201</v>
      </c>
      <c r="B189" s="226" t="s">
        <v>206</v>
      </c>
      <c r="C189" s="45" t="s">
        <v>52</v>
      </c>
      <c r="D189" s="46">
        <v>221644.2</v>
      </c>
      <c r="E189" s="46">
        <f>D189</f>
        <v>221644.2</v>
      </c>
      <c r="F189" s="46">
        <v>219441</v>
      </c>
      <c r="G189" s="47">
        <f t="shared" si="42"/>
        <v>0.99005974440116185</v>
      </c>
      <c r="H189" s="167" t="s">
        <v>418</v>
      </c>
      <c r="I189" s="130">
        <v>100</v>
      </c>
      <c r="J189" s="130">
        <v>100</v>
      </c>
      <c r="K189" s="130">
        <v>100</v>
      </c>
      <c r="L189" s="130">
        <v>100</v>
      </c>
      <c r="M189" s="164">
        <v>100</v>
      </c>
      <c r="N189" s="130">
        <v>100</v>
      </c>
      <c r="O189" s="312"/>
    </row>
    <row r="190" spans="1:16" ht="34.5" customHeight="1" x14ac:dyDescent="0.25">
      <c r="A190" s="219" t="s">
        <v>193</v>
      </c>
      <c r="B190" s="226" t="s">
        <v>206</v>
      </c>
      <c r="C190" s="48" t="s">
        <v>47</v>
      </c>
      <c r="D190" s="46">
        <f>D189</f>
        <v>221644.2</v>
      </c>
      <c r="E190" s="46">
        <f t="shared" ref="E190:F190" si="52">E189</f>
        <v>221644.2</v>
      </c>
      <c r="F190" s="46">
        <f t="shared" si="52"/>
        <v>219441</v>
      </c>
      <c r="G190" s="47">
        <f t="shared" si="42"/>
        <v>0.99005974440116185</v>
      </c>
      <c r="H190" s="167"/>
      <c r="I190" s="140"/>
      <c r="J190" s="130"/>
      <c r="K190" s="130"/>
      <c r="L190" s="130"/>
      <c r="M190" s="164"/>
      <c r="N190" s="140"/>
      <c r="O190" s="313"/>
    </row>
    <row r="191" spans="1:16" ht="117.75" customHeight="1" x14ac:dyDescent="0.25">
      <c r="A191" s="264" t="s">
        <v>203</v>
      </c>
      <c r="B191" s="236" t="s">
        <v>207</v>
      </c>
      <c r="C191" s="42" t="s">
        <v>52</v>
      </c>
      <c r="D191" s="46">
        <v>25033.1</v>
      </c>
      <c r="E191" s="46">
        <f>D191</f>
        <v>25033.1</v>
      </c>
      <c r="F191" s="46">
        <v>23502.5</v>
      </c>
      <c r="G191" s="47">
        <f t="shared" si="42"/>
        <v>0.93885695339370678</v>
      </c>
      <c r="H191" s="167" t="s">
        <v>419</v>
      </c>
      <c r="I191" s="130">
        <v>100</v>
      </c>
      <c r="J191" s="130">
        <v>100</v>
      </c>
      <c r="K191" s="130">
        <v>100</v>
      </c>
      <c r="L191" s="130">
        <v>100</v>
      </c>
      <c r="M191" s="164">
        <v>100</v>
      </c>
      <c r="N191" s="130">
        <v>100</v>
      </c>
      <c r="O191" s="12"/>
    </row>
    <row r="192" spans="1:16" ht="32.25" customHeight="1" x14ac:dyDescent="0.25">
      <c r="A192" s="314"/>
      <c r="B192" s="237"/>
      <c r="C192" s="40" t="s">
        <v>47</v>
      </c>
      <c r="D192" s="46">
        <f>D191</f>
        <v>25033.1</v>
      </c>
      <c r="E192" s="37">
        <f t="shared" ref="E192" si="53">E191</f>
        <v>25033.1</v>
      </c>
      <c r="F192" s="46">
        <f>F191</f>
        <v>23502.5</v>
      </c>
      <c r="G192" s="47">
        <f t="shared" si="42"/>
        <v>0.93885695339370678</v>
      </c>
      <c r="H192" s="12"/>
      <c r="I192" s="39"/>
      <c r="J192" s="68"/>
      <c r="K192" s="68"/>
      <c r="L192" s="68"/>
      <c r="M192" s="69"/>
      <c r="N192" s="68"/>
      <c r="O192" s="73"/>
    </row>
    <row r="193" spans="1:15" s="62" customFormat="1" ht="48.75" customHeight="1" x14ac:dyDescent="0.25">
      <c r="A193" s="311" t="s">
        <v>459</v>
      </c>
      <c r="B193" s="315" t="s">
        <v>399</v>
      </c>
      <c r="C193" s="147" t="s">
        <v>52</v>
      </c>
      <c r="D193" s="135">
        <v>274780</v>
      </c>
      <c r="E193" s="135">
        <f>D193</f>
        <v>274780</v>
      </c>
      <c r="F193" s="135">
        <v>196460</v>
      </c>
      <c r="G193" s="136">
        <f t="shared" ref="G193:G194" si="54">F193/E193</f>
        <v>0.71497197758206565</v>
      </c>
      <c r="H193" s="179"/>
      <c r="I193" s="130"/>
      <c r="J193" s="130"/>
      <c r="K193" s="130"/>
      <c r="L193" s="130"/>
      <c r="M193" s="178"/>
      <c r="N193" s="130"/>
      <c r="O193" s="184"/>
    </row>
    <row r="194" spans="1:15" s="62" customFormat="1" ht="53.25" customHeight="1" x14ac:dyDescent="0.25">
      <c r="A194" s="317"/>
      <c r="B194" s="316"/>
      <c r="C194" s="147" t="s">
        <v>47</v>
      </c>
      <c r="D194" s="135">
        <f>D193</f>
        <v>274780</v>
      </c>
      <c r="E194" s="135">
        <f t="shared" ref="E194:F194" si="55">E193</f>
        <v>274780</v>
      </c>
      <c r="F194" s="135">
        <f t="shared" si="55"/>
        <v>196460</v>
      </c>
      <c r="G194" s="136">
        <f t="shared" si="54"/>
        <v>0.71497197758206565</v>
      </c>
      <c r="H194" s="179"/>
      <c r="I194" s="130"/>
      <c r="J194" s="130"/>
      <c r="K194" s="130"/>
      <c r="L194" s="130"/>
      <c r="M194" s="178"/>
      <c r="N194" s="130"/>
      <c r="O194" s="185"/>
    </row>
    <row r="195" spans="1:15" ht="27" customHeight="1" x14ac:dyDescent="0.25">
      <c r="A195" s="31" t="s">
        <v>208</v>
      </c>
      <c r="B195" s="300" t="s">
        <v>209</v>
      </c>
      <c r="C195" s="300"/>
      <c r="D195" s="300"/>
      <c r="E195" s="300"/>
      <c r="F195" s="300"/>
      <c r="G195" s="300"/>
      <c r="H195" s="300"/>
      <c r="I195" s="300"/>
      <c r="J195" s="300"/>
      <c r="K195" s="300"/>
      <c r="L195" s="300"/>
      <c r="M195" s="300"/>
      <c r="N195" s="300"/>
      <c r="O195" s="70"/>
    </row>
    <row r="196" spans="1:15" ht="130.5" customHeight="1" x14ac:dyDescent="0.25">
      <c r="A196" s="219" t="s">
        <v>210</v>
      </c>
      <c r="B196" s="269" t="s">
        <v>211</v>
      </c>
      <c r="C196" s="147" t="s">
        <v>52</v>
      </c>
      <c r="D196" s="135">
        <v>491004.3</v>
      </c>
      <c r="E196" s="135">
        <v>491004.3</v>
      </c>
      <c r="F196" s="135">
        <v>489015</v>
      </c>
      <c r="G196" s="136">
        <f>F196/E196</f>
        <v>0.99594850798658996</v>
      </c>
      <c r="H196" s="167" t="s">
        <v>420</v>
      </c>
      <c r="I196" s="130">
        <v>100</v>
      </c>
      <c r="J196" s="130">
        <v>100</v>
      </c>
      <c r="K196" s="130">
        <v>100</v>
      </c>
      <c r="L196" s="130">
        <v>100</v>
      </c>
      <c r="M196" s="173">
        <v>100</v>
      </c>
      <c r="N196" s="130">
        <v>100</v>
      </c>
      <c r="O196" s="28"/>
    </row>
    <row r="197" spans="1:15" ht="78" customHeight="1" x14ac:dyDescent="0.25">
      <c r="A197" s="219" t="s">
        <v>210</v>
      </c>
      <c r="B197" s="269" t="s">
        <v>212</v>
      </c>
      <c r="C197" s="147" t="s">
        <v>47</v>
      </c>
      <c r="D197" s="135">
        <f>D196</f>
        <v>491004.3</v>
      </c>
      <c r="E197" s="135">
        <f t="shared" ref="E197:F197" si="56">E196</f>
        <v>491004.3</v>
      </c>
      <c r="F197" s="135">
        <f t="shared" si="56"/>
        <v>489015</v>
      </c>
      <c r="G197" s="136">
        <f>F197/E197</f>
        <v>0.99594850798658996</v>
      </c>
      <c r="H197" s="167" t="s">
        <v>421</v>
      </c>
      <c r="I197" s="130">
        <v>100</v>
      </c>
      <c r="J197" s="130">
        <v>100</v>
      </c>
      <c r="K197" s="130">
        <v>100</v>
      </c>
      <c r="L197" s="130">
        <v>100</v>
      </c>
      <c r="M197" s="173">
        <v>100</v>
      </c>
      <c r="N197" s="130">
        <v>100</v>
      </c>
      <c r="O197" s="28"/>
    </row>
    <row r="198" spans="1:15" ht="60" customHeight="1" x14ac:dyDescent="0.25">
      <c r="A198" s="311" t="s">
        <v>213</v>
      </c>
      <c r="B198" s="286" t="s">
        <v>402</v>
      </c>
      <c r="C198" s="147" t="s">
        <v>52</v>
      </c>
      <c r="D198" s="135">
        <v>648656.5</v>
      </c>
      <c r="E198" s="135">
        <v>648656.5</v>
      </c>
      <c r="F198" s="135">
        <v>645980.5</v>
      </c>
      <c r="G198" s="136">
        <f>F198/E198</f>
        <v>0.99587454993513513</v>
      </c>
      <c r="H198" s="179" t="s">
        <v>422</v>
      </c>
      <c r="I198" s="130">
        <v>100</v>
      </c>
      <c r="J198" s="130">
        <v>100</v>
      </c>
      <c r="K198" s="130">
        <v>100</v>
      </c>
      <c r="L198" s="130">
        <v>100</v>
      </c>
      <c r="M198" s="178">
        <v>100</v>
      </c>
      <c r="N198" s="130">
        <v>100</v>
      </c>
      <c r="O198" s="127"/>
    </row>
    <row r="199" spans="1:15" ht="93" customHeight="1" x14ac:dyDescent="0.25">
      <c r="A199" s="311" t="s">
        <v>213</v>
      </c>
      <c r="B199" s="286" t="s">
        <v>214</v>
      </c>
      <c r="C199" s="147" t="s">
        <v>47</v>
      </c>
      <c r="D199" s="135">
        <f>D198</f>
        <v>648656.5</v>
      </c>
      <c r="E199" s="135">
        <f t="shared" ref="E199:F199" si="57">E198</f>
        <v>648656.5</v>
      </c>
      <c r="F199" s="135">
        <f t="shared" si="57"/>
        <v>645980.5</v>
      </c>
      <c r="G199" s="136">
        <f>F199/E199</f>
        <v>0.99587454993513513</v>
      </c>
      <c r="H199" s="179" t="s">
        <v>423</v>
      </c>
      <c r="I199" s="130" t="s">
        <v>393</v>
      </c>
      <c r="J199" s="130" t="s">
        <v>393</v>
      </c>
      <c r="K199" s="130">
        <v>100</v>
      </c>
      <c r="L199" s="130">
        <v>100</v>
      </c>
      <c r="M199" s="178">
        <v>100</v>
      </c>
      <c r="N199" s="130" t="s">
        <v>393</v>
      </c>
      <c r="O199" s="179"/>
    </row>
    <row r="200" spans="1:15" ht="28.15" customHeight="1" x14ac:dyDescent="0.25">
      <c r="A200" s="24" t="s">
        <v>215</v>
      </c>
      <c r="B200" s="286" t="s">
        <v>216</v>
      </c>
      <c r="C200" s="286"/>
      <c r="D200" s="286"/>
      <c r="E200" s="286"/>
      <c r="F200" s="286"/>
      <c r="G200" s="286"/>
      <c r="H200" s="286"/>
      <c r="I200" s="286"/>
      <c r="J200" s="286"/>
      <c r="K200" s="286"/>
      <c r="L200" s="286"/>
      <c r="M200" s="286"/>
      <c r="N200" s="286"/>
      <c r="O200" s="183"/>
    </row>
    <row r="201" spans="1:15" ht="45" customHeight="1" x14ac:dyDescent="0.25">
      <c r="A201" s="219" t="s">
        <v>359</v>
      </c>
      <c r="B201" s="286" t="s">
        <v>218</v>
      </c>
      <c r="C201" s="147" t="s">
        <v>52</v>
      </c>
      <c r="D201" s="135">
        <v>187436.5</v>
      </c>
      <c r="E201" s="135">
        <v>187436.5</v>
      </c>
      <c r="F201" s="135">
        <v>187436.5</v>
      </c>
      <c r="G201" s="136">
        <f t="shared" ref="G201:G210" si="58">F201/E201</f>
        <v>1</v>
      </c>
      <c r="H201" s="167" t="s">
        <v>424</v>
      </c>
      <c r="I201" s="130">
        <v>100</v>
      </c>
      <c r="J201" s="130">
        <v>100</v>
      </c>
      <c r="K201" s="130">
        <v>100</v>
      </c>
      <c r="L201" s="130">
        <v>100</v>
      </c>
      <c r="M201" s="164">
        <v>100</v>
      </c>
      <c r="N201" s="130">
        <v>100</v>
      </c>
      <c r="O201" s="121"/>
    </row>
    <row r="202" spans="1:15" ht="27" customHeight="1" x14ac:dyDescent="0.25">
      <c r="A202" s="219" t="s">
        <v>217</v>
      </c>
      <c r="B202" s="286" t="s">
        <v>219</v>
      </c>
      <c r="C202" s="147" t="s">
        <v>47</v>
      </c>
      <c r="D202" s="135">
        <f>D201</f>
        <v>187436.5</v>
      </c>
      <c r="E202" s="135">
        <f t="shared" ref="E202:F202" si="59">E201</f>
        <v>187436.5</v>
      </c>
      <c r="F202" s="135">
        <f t="shared" si="59"/>
        <v>187436.5</v>
      </c>
      <c r="G202" s="136">
        <f t="shared" si="58"/>
        <v>1</v>
      </c>
      <c r="H202" s="167"/>
      <c r="I202" s="130"/>
      <c r="J202" s="130"/>
      <c r="K202" s="130"/>
      <c r="L202" s="130"/>
      <c r="M202" s="164"/>
      <c r="N202" s="130"/>
      <c r="O202" s="6"/>
    </row>
    <row r="203" spans="1:15" ht="50.25" customHeight="1" x14ac:dyDescent="0.25">
      <c r="A203" s="219" t="s">
        <v>217</v>
      </c>
      <c r="B203" s="286" t="s">
        <v>221</v>
      </c>
      <c r="C203" s="147" t="s">
        <v>52</v>
      </c>
      <c r="D203" s="135">
        <v>336999.8</v>
      </c>
      <c r="E203" s="135">
        <v>336999.8</v>
      </c>
      <c r="F203" s="135">
        <v>336999.8</v>
      </c>
      <c r="G203" s="136">
        <f t="shared" si="58"/>
        <v>1</v>
      </c>
      <c r="H203" s="167" t="s">
        <v>425</v>
      </c>
      <c r="I203" s="130">
        <v>100</v>
      </c>
      <c r="J203" s="130">
        <v>100</v>
      </c>
      <c r="K203" s="130">
        <v>100</v>
      </c>
      <c r="L203" s="130">
        <v>100</v>
      </c>
      <c r="M203" s="164">
        <v>100</v>
      </c>
      <c r="N203" s="130">
        <v>100</v>
      </c>
      <c r="O203" s="121"/>
    </row>
    <row r="204" spans="1:15" ht="32.25" customHeight="1" x14ac:dyDescent="0.25">
      <c r="A204" s="219" t="s">
        <v>220</v>
      </c>
      <c r="B204" s="286" t="s">
        <v>222</v>
      </c>
      <c r="C204" s="147" t="s">
        <v>47</v>
      </c>
      <c r="D204" s="135">
        <f>D203</f>
        <v>336999.8</v>
      </c>
      <c r="E204" s="135">
        <f t="shared" ref="E204:F204" si="60">E203</f>
        <v>336999.8</v>
      </c>
      <c r="F204" s="135">
        <f t="shared" si="60"/>
        <v>336999.8</v>
      </c>
      <c r="G204" s="136">
        <f t="shared" si="58"/>
        <v>1</v>
      </c>
      <c r="H204" s="167"/>
      <c r="I204" s="130"/>
      <c r="J204" s="130"/>
      <c r="K204" s="130"/>
      <c r="L204" s="130"/>
      <c r="M204" s="164"/>
      <c r="N204" s="130"/>
      <c r="O204" s="6"/>
    </row>
    <row r="205" spans="1:15" ht="45" customHeight="1" x14ac:dyDescent="0.25">
      <c r="A205" s="219" t="s">
        <v>220</v>
      </c>
      <c r="B205" s="286" t="s">
        <v>224</v>
      </c>
      <c r="C205" s="147" t="s">
        <v>52</v>
      </c>
      <c r="D205" s="135">
        <v>627454.4</v>
      </c>
      <c r="E205" s="135">
        <v>627454.4</v>
      </c>
      <c r="F205" s="135">
        <v>627454.4</v>
      </c>
      <c r="G205" s="136">
        <f t="shared" si="58"/>
        <v>1</v>
      </c>
      <c r="H205" s="167" t="s">
        <v>426</v>
      </c>
      <c r="I205" s="130">
        <v>100</v>
      </c>
      <c r="J205" s="130">
        <v>100</v>
      </c>
      <c r="K205" s="130">
        <v>100</v>
      </c>
      <c r="L205" s="130">
        <v>100</v>
      </c>
      <c r="M205" s="164">
        <v>100</v>
      </c>
      <c r="N205" s="130">
        <v>100</v>
      </c>
      <c r="O205" s="121"/>
    </row>
    <row r="206" spans="1:15" ht="24" customHeight="1" x14ac:dyDescent="0.25">
      <c r="A206" s="219" t="s">
        <v>223</v>
      </c>
      <c r="B206" s="286" t="s">
        <v>225</v>
      </c>
      <c r="C206" s="147" t="s">
        <v>47</v>
      </c>
      <c r="D206" s="135">
        <f>D205</f>
        <v>627454.4</v>
      </c>
      <c r="E206" s="135">
        <f t="shared" ref="E206:F208" si="61">E205</f>
        <v>627454.4</v>
      </c>
      <c r="F206" s="135">
        <f t="shared" si="61"/>
        <v>627454.4</v>
      </c>
      <c r="G206" s="136">
        <f t="shared" si="58"/>
        <v>1</v>
      </c>
      <c r="H206" s="167"/>
      <c r="I206" s="130"/>
      <c r="J206" s="130"/>
      <c r="K206" s="130"/>
      <c r="L206" s="130"/>
      <c r="M206" s="164"/>
      <c r="N206" s="130"/>
      <c r="O206" s="6"/>
    </row>
    <row r="207" spans="1:15" ht="85.5" x14ac:dyDescent="0.25">
      <c r="A207" s="219" t="s">
        <v>223</v>
      </c>
      <c r="B207" s="286" t="s">
        <v>227</v>
      </c>
      <c r="C207" s="147" t="s">
        <v>52</v>
      </c>
      <c r="D207" s="135">
        <v>3369.5</v>
      </c>
      <c r="E207" s="135">
        <v>3369.5</v>
      </c>
      <c r="F207" s="135">
        <v>3369.5</v>
      </c>
      <c r="G207" s="136">
        <f t="shared" si="58"/>
        <v>1</v>
      </c>
      <c r="H207" s="167" t="s">
        <v>427</v>
      </c>
      <c r="I207" s="130">
        <v>100</v>
      </c>
      <c r="J207" s="130">
        <v>100</v>
      </c>
      <c r="K207" s="130">
        <v>100</v>
      </c>
      <c r="L207" s="130">
        <v>100</v>
      </c>
      <c r="M207" s="164">
        <v>100</v>
      </c>
      <c r="N207" s="130">
        <v>100</v>
      </c>
      <c r="O207" s="28"/>
    </row>
    <row r="208" spans="1:15" ht="27.75" customHeight="1" x14ac:dyDescent="0.25">
      <c r="A208" s="219" t="s">
        <v>226</v>
      </c>
      <c r="B208" s="286" t="s">
        <v>228</v>
      </c>
      <c r="C208" s="147" t="s">
        <v>47</v>
      </c>
      <c r="D208" s="135">
        <f>D207</f>
        <v>3369.5</v>
      </c>
      <c r="E208" s="135">
        <f t="shared" si="61"/>
        <v>3369.5</v>
      </c>
      <c r="F208" s="135">
        <f t="shared" si="61"/>
        <v>3369.5</v>
      </c>
      <c r="G208" s="136">
        <f t="shared" si="58"/>
        <v>1</v>
      </c>
      <c r="H208" s="167"/>
      <c r="I208" s="130"/>
      <c r="J208" s="130"/>
      <c r="K208" s="130"/>
      <c r="L208" s="130"/>
      <c r="M208" s="164"/>
      <c r="N208" s="130"/>
      <c r="O208" s="6"/>
    </row>
    <row r="209" spans="1:15" ht="45" customHeight="1" x14ac:dyDescent="0.25">
      <c r="A209" s="219" t="s">
        <v>226</v>
      </c>
      <c r="B209" s="286" t="s">
        <v>230</v>
      </c>
      <c r="C209" s="147" t="s">
        <v>52</v>
      </c>
      <c r="D209" s="135">
        <v>83049.7</v>
      </c>
      <c r="E209" s="135">
        <v>83049.7</v>
      </c>
      <c r="F209" s="135">
        <v>83049.7</v>
      </c>
      <c r="G209" s="136">
        <f t="shared" si="58"/>
        <v>1</v>
      </c>
      <c r="H209" s="167" t="s">
        <v>428</v>
      </c>
      <c r="I209" s="130">
        <v>98.8</v>
      </c>
      <c r="J209" s="130">
        <v>98.8</v>
      </c>
      <c r="K209" s="130">
        <v>98.8</v>
      </c>
      <c r="L209" s="130">
        <v>98.8</v>
      </c>
      <c r="M209" s="164">
        <v>100</v>
      </c>
      <c r="N209" s="130">
        <v>98.8</v>
      </c>
      <c r="O209" s="12"/>
    </row>
    <row r="210" spans="1:15" ht="18" customHeight="1" x14ac:dyDescent="0.25">
      <c r="A210" s="219" t="s">
        <v>229</v>
      </c>
      <c r="B210" s="286" t="s">
        <v>231</v>
      </c>
      <c r="C210" s="147" t="s">
        <v>47</v>
      </c>
      <c r="D210" s="135">
        <f>D209</f>
        <v>83049.7</v>
      </c>
      <c r="E210" s="135">
        <f t="shared" ref="E210:F210" si="62">E209</f>
        <v>83049.7</v>
      </c>
      <c r="F210" s="135">
        <f t="shared" si="62"/>
        <v>83049.7</v>
      </c>
      <c r="G210" s="136">
        <f t="shared" si="58"/>
        <v>1</v>
      </c>
      <c r="H210" s="167"/>
      <c r="I210" s="130"/>
      <c r="J210" s="130"/>
      <c r="K210" s="130"/>
      <c r="L210" s="130"/>
      <c r="M210" s="164"/>
      <c r="N210" s="130"/>
      <c r="O210" s="3"/>
    </row>
    <row r="211" spans="1:15" s="74" customFormat="1" ht="27.6" customHeight="1" x14ac:dyDescent="0.25">
      <c r="A211" s="24" t="s">
        <v>232</v>
      </c>
      <c r="B211" s="300" t="s">
        <v>233</v>
      </c>
      <c r="C211" s="300"/>
      <c r="D211" s="300"/>
      <c r="E211" s="300"/>
      <c r="F211" s="300"/>
      <c r="G211" s="300"/>
      <c r="H211" s="300"/>
      <c r="I211" s="300"/>
      <c r="J211" s="300"/>
      <c r="K211" s="300"/>
      <c r="L211" s="300"/>
      <c r="M211" s="300"/>
      <c r="N211" s="300"/>
      <c r="O211" s="70"/>
    </row>
    <row r="212" spans="1:15" ht="100.5" customHeight="1" x14ac:dyDescent="0.25">
      <c r="A212" s="219" t="s">
        <v>234</v>
      </c>
      <c r="B212" s="301" t="s">
        <v>235</v>
      </c>
      <c r="C212" s="42" t="s">
        <v>52</v>
      </c>
      <c r="D212" s="46">
        <v>2185</v>
      </c>
      <c r="E212" s="46">
        <f>D212</f>
        <v>2185</v>
      </c>
      <c r="F212" s="46">
        <v>1230</v>
      </c>
      <c r="G212" s="47">
        <f>F212/E212</f>
        <v>0.56292906178489699</v>
      </c>
      <c r="H212" s="167" t="s">
        <v>429</v>
      </c>
      <c r="I212" s="130">
        <v>100</v>
      </c>
      <c r="J212" s="130">
        <v>100</v>
      </c>
      <c r="K212" s="130">
        <v>100</v>
      </c>
      <c r="L212" s="130">
        <v>100</v>
      </c>
      <c r="M212" s="170">
        <v>100</v>
      </c>
      <c r="N212" s="130">
        <v>100</v>
      </c>
      <c r="O212" s="154"/>
    </row>
    <row r="213" spans="1:15" ht="26.25" customHeight="1" x14ac:dyDescent="0.25">
      <c r="A213" s="219" t="s">
        <v>234</v>
      </c>
      <c r="B213" s="301" t="s">
        <v>236</v>
      </c>
      <c r="C213" s="40" t="s">
        <v>47</v>
      </c>
      <c r="D213" s="46">
        <f>D212</f>
        <v>2185</v>
      </c>
      <c r="E213" s="46">
        <f t="shared" ref="E213:F213" si="63">E212</f>
        <v>2185</v>
      </c>
      <c r="F213" s="46">
        <f t="shared" si="63"/>
        <v>1230</v>
      </c>
      <c r="G213" s="47">
        <f>F213/E213</f>
        <v>0.56292906178489699</v>
      </c>
      <c r="H213" s="167"/>
      <c r="I213" s="130"/>
      <c r="J213" s="130"/>
      <c r="K213" s="130"/>
      <c r="L213" s="130"/>
      <c r="M213" s="164"/>
      <c r="N213" s="130"/>
      <c r="O213" s="132"/>
    </row>
    <row r="214" spans="1:15" s="35" customFormat="1" ht="57" customHeight="1" x14ac:dyDescent="0.25">
      <c r="A214" s="302" t="s">
        <v>237</v>
      </c>
      <c r="B214" s="309" t="s">
        <v>392</v>
      </c>
      <c r="C214" s="41" t="s">
        <v>52</v>
      </c>
      <c r="D214" s="75">
        <v>1500</v>
      </c>
      <c r="E214" s="75">
        <f>D214</f>
        <v>1500</v>
      </c>
      <c r="F214" s="75">
        <v>900</v>
      </c>
      <c r="G214" s="47">
        <f t="shared" ref="G214:G217" si="64">F214/E214</f>
        <v>0.6</v>
      </c>
      <c r="H214" s="166" t="s">
        <v>430</v>
      </c>
      <c r="I214" s="130" t="s">
        <v>317</v>
      </c>
      <c r="J214" s="130" t="s">
        <v>317</v>
      </c>
      <c r="K214" s="145">
        <v>100</v>
      </c>
      <c r="L214" s="130">
        <v>100</v>
      </c>
      <c r="M214" s="173">
        <v>100</v>
      </c>
      <c r="N214" s="130">
        <v>100</v>
      </c>
      <c r="O214" s="154"/>
    </row>
    <row r="215" spans="1:15" s="35" customFormat="1" ht="26.25" customHeight="1" x14ac:dyDescent="0.25">
      <c r="A215" s="304"/>
      <c r="B215" s="310"/>
      <c r="C215" s="41" t="s">
        <v>47</v>
      </c>
      <c r="D215" s="75">
        <f>D214</f>
        <v>1500</v>
      </c>
      <c r="E215" s="75">
        <f t="shared" ref="E215:F215" si="65">E214</f>
        <v>1500</v>
      </c>
      <c r="F215" s="75">
        <f t="shared" si="65"/>
        <v>900</v>
      </c>
      <c r="G215" s="47">
        <f t="shared" si="64"/>
        <v>0.6</v>
      </c>
      <c r="H215" s="166"/>
      <c r="I215" s="145"/>
      <c r="J215" s="145"/>
      <c r="K215" s="145"/>
      <c r="L215" s="145"/>
      <c r="M215" s="134"/>
      <c r="N215" s="145"/>
      <c r="O215" s="155"/>
    </row>
    <row r="216" spans="1:15" s="35" customFormat="1" ht="59.25" customHeight="1" x14ac:dyDescent="0.25">
      <c r="A216" s="302" t="s">
        <v>239</v>
      </c>
      <c r="B216" s="309" t="s">
        <v>394</v>
      </c>
      <c r="C216" s="41" t="s">
        <v>52</v>
      </c>
      <c r="D216" s="75">
        <v>3196735.8</v>
      </c>
      <c r="E216" s="75">
        <f>D216</f>
        <v>3196735.8</v>
      </c>
      <c r="F216" s="75">
        <v>3196735.8</v>
      </c>
      <c r="G216" s="47">
        <f t="shared" si="64"/>
        <v>1</v>
      </c>
      <c r="H216" s="133"/>
      <c r="I216" s="145"/>
      <c r="J216" s="145"/>
      <c r="K216" s="145"/>
      <c r="L216" s="145"/>
      <c r="M216" s="134"/>
      <c r="N216" s="145"/>
      <c r="O216" s="155"/>
    </row>
    <row r="217" spans="1:15" s="35" customFormat="1" ht="26.25" customHeight="1" x14ac:dyDescent="0.25">
      <c r="A217" s="304"/>
      <c r="B217" s="310"/>
      <c r="C217" s="41" t="s">
        <v>47</v>
      </c>
      <c r="D217" s="75">
        <f>D216</f>
        <v>3196735.8</v>
      </c>
      <c r="E217" s="75">
        <f t="shared" ref="E217:F217" si="66">E216</f>
        <v>3196735.8</v>
      </c>
      <c r="F217" s="75">
        <f t="shared" si="66"/>
        <v>3196735.8</v>
      </c>
      <c r="G217" s="47">
        <f t="shared" si="64"/>
        <v>1</v>
      </c>
      <c r="H217" s="133"/>
      <c r="I217" s="145"/>
      <c r="J217" s="145"/>
      <c r="K217" s="145"/>
      <c r="L217" s="145"/>
      <c r="M217" s="134"/>
      <c r="N217" s="145"/>
      <c r="O217" s="155"/>
    </row>
    <row r="218" spans="1:15" ht="51.75" customHeight="1" x14ac:dyDescent="0.25">
      <c r="A218" s="34" t="s">
        <v>390</v>
      </c>
      <c r="B218" s="126" t="s">
        <v>238</v>
      </c>
      <c r="C218" s="41" t="s">
        <v>47</v>
      </c>
      <c r="D218" s="75"/>
      <c r="E218" s="75"/>
      <c r="F218" s="75"/>
      <c r="G218" s="76"/>
      <c r="H218" s="166" t="s">
        <v>431</v>
      </c>
      <c r="I218" s="145">
        <v>70</v>
      </c>
      <c r="J218" s="145">
        <v>70</v>
      </c>
      <c r="K218" s="145">
        <v>70</v>
      </c>
      <c r="L218" s="145">
        <v>70</v>
      </c>
      <c r="M218" s="177">
        <v>100</v>
      </c>
      <c r="N218" s="145">
        <v>70</v>
      </c>
      <c r="O218" s="154"/>
    </row>
    <row r="219" spans="1:15" ht="63.75" customHeight="1" x14ac:dyDescent="0.25">
      <c r="A219" s="302" t="s">
        <v>391</v>
      </c>
      <c r="B219" s="266" t="s">
        <v>240</v>
      </c>
      <c r="C219" s="306" t="s">
        <v>47</v>
      </c>
      <c r="D219" s="294"/>
      <c r="E219" s="294"/>
      <c r="F219" s="294"/>
      <c r="G219" s="297"/>
      <c r="H219" s="184" t="s">
        <v>432</v>
      </c>
      <c r="I219" s="255">
        <v>45</v>
      </c>
      <c r="J219" s="255">
        <v>46</v>
      </c>
      <c r="K219" s="255">
        <v>45</v>
      </c>
      <c r="L219" s="255">
        <v>48</v>
      </c>
      <c r="M219" s="208">
        <f>L219/K219*100</f>
        <v>106.66666666666667</v>
      </c>
      <c r="N219" s="255">
        <v>45</v>
      </c>
      <c r="O219" s="287"/>
    </row>
    <row r="220" spans="1:15" ht="12" customHeight="1" x14ac:dyDescent="0.25">
      <c r="A220" s="303"/>
      <c r="B220" s="305"/>
      <c r="C220" s="307"/>
      <c r="D220" s="295"/>
      <c r="E220" s="295"/>
      <c r="F220" s="295"/>
      <c r="G220" s="298"/>
      <c r="H220" s="199"/>
      <c r="I220" s="256"/>
      <c r="J220" s="256"/>
      <c r="K220" s="256"/>
      <c r="L220" s="256"/>
      <c r="M220" s="209"/>
      <c r="N220" s="256"/>
      <c r="O220" s="288"/>
    </row>
    <row r="221" spans="1:15" ht="15.75" hidden="1" customHeight="1" x14ac:dyDescent="0.25">
      <c r="A221" s="303"/>
      <c r="B221" s="305"/>
      <c r="C221" s="307"/>
      <c r="D221" s="295"/>
      <c r="E221" s="295"/>
      <c r="F221" s="295"/>
      <c r="G221" s="298"/>
      <c r="H221" s="199"/>
      <c r="I221" s="256"/>
      <c r="J221" s="256"/>
      <c r="K221" s="171"/>
      <c r="L221" s="171"/>
      <c r="M221" s="209"/>
      <c r="N221" s="256"/>
      <c r="O221" s="288"/>
    </row>
    <row r="222" spans="1:15" ht="24.75" hidden="1" customHeight="1" x14ac:dyDescent="0.25">
      <c r="A222" s="303"/>
      <c r="B222" s="305"/>
      <c r="C222" s="307"/>
      <c r="D222" s="295"/>
      <c r="E222" s="295"/>
      <c r="F222" s="295"/>
      <c r="G222" s="298"/>
      <c r="H222" s="199"/>
      <c r="I222" s="256"/>
      <c r="J222" s="256"/>
      <c r="K222" s="171"/>
      <c r="L222" s="171"/>
      <c r="M222" s="209"/>
      <c r="N222" s="256"/>
      <c r="O222" s="288"/>
    </row>
    <row r="223" spans="1:15" ht="16.5" hidden="1" customHeight="1" x14ac:dyDescent="0.25">
      <c r="A223" s="303"/>
      <c r="B223" s="305"/>
      <c r="C223" s="307"/>
      <c r="D223" s="295"/>
      <c r="E223" s="295"/>
      <c r="F223" s="295"/>
      <c r="G223" s="298"/>
      <c r="H223" s="199"/>
      <c r="I223" s="256"/>
      <c r="J223" s="256"/>
      <c r="K223" s="171"/>
      <c r="L223" s="171"/>
      <c r="M223" s="209"/>
      <c r="N223" s="256"/>
      <c r="O223" s="288"/>
    </row>
    <row r="224" spans="1:15" ht="36.75" hidden="1" customHeight="1" x14ac:dyDescent="0.25">
      <c r="A224" s="303"/>
      <c r="B224" s="305"/>
      <c r="C224" s="307"/>
      <c r="D224" s="295"/>
      <c r="E224" s="295"/>
      <c r="F224" s="295"/>
      <c r="G224" s="298"/>
      <c r="H224" s="199"/>
      <c r="I224" s="256"/>
      <c r="J224" s="256"/>
      <c r="K224" s="171"/>
      <c r="L224" s="171"/>
      <c r="M224" s="209"/>
      <c r="N224" s="256"/>
      <c r="O224" s="288"/>
    </row>
    <row r="225" spans="1:15" ht="7.5" hidden="1" customHeight="1" x14ac:dyDescent="0.25">
      <c r="A225" s="303"/>
      <c r="B225" s="305"/>
      <c r="C225" s="307"/>
      <c r="D225" s="295"/>
      <c r="E225" s="295"/>
      <c r="F225" s="295"/>
      <c r="G225" s="298"/>
      <c r="H225" s="199"/>
      <c r="I225" s="256"/>
      <c r="J225" s="256"/>
      <c r="K225" s="171"/>
      <c r="L225" s="171"/>
      <c r="M225" s="209"/>
      <c r="N225" s="256"/>
      <c r="O225" s="288"/>
    </row>
    <row r="226" spans="1:15" ht="55.5" hidden="1" customHeight="1" x14ac:dyDescent="0.25">
      <c r="A226" s="303"/>
      <c r="B226" s="305"/>
      <c r="C226" s="307"/>
      <c r="D226" s="295"/>
      <c r="E226" s="295"/>
      <c r="F226" s="295"/>
      <c r="G226" s="298"/>
      <c r="H226" s="199"/>
      <c r="I226" s="256"/>
      <c r="J226" s="256"/>
      <c r="K226" s="171"/>
      <c r="L226" s="171"/>
      <c r="M226" s="209"/>
      <c r="N226" s="256"/>
      <c r="O226" s="288"/>
    </row>
    <row r="227" spans="1:15" ht="38.25" hidden="1" customHeight="1" x14ac:dyDescent="0.25">
      <c r="A227" s="303"/>
      <c r="B227" s="305"/>
      <c r="C227" s="307"/>
      <c r="D227" s="295"/>
      <c r="E227" s="295"/>
      <c r="F227" s="295"/>
      <c r="G227" s="298"/>
      <c r="H227" s="199"/>
      <c r="I227" s="256"/>
      <c r="J227" s="256"/>
      <c r="K227" s="171"/>
      <c r="L227" s="171"/>
      <c r="M227" s="209"/>
      <c r="N227" s="256"/>
      <c r="O227" s="288"/>
    </row>
    <row r="228" spans="1:15" ht="51" hidden="1" customHeight="1" x14ac:dyDescent="0.25">
      <c r="A228" s="304"/>
      <c r="B228" s="267"/>
      <c r="C228" s="308"/>
      <c r="D228" s="296"/>
      <c r="E228" s="296"/>
      <c r="F228" s="296"/>
      <c r="G228" s="299"/>
      <c r="H228" s="185"/>
      <c r="I228" s="268"/>
      <c r="J228" s="268"/>
      <c r="K228" s="172"/>
      <c r="L228" s="172"/>
      <c r="M228" s="210"/>
      <c r="N228" s="268"/>
      <c r="O228" s="289"/>
    </row>
    <row r="229" spans="1:15" ht="30.75" customHeight="1" x14ac:dyDescent="0.25">
      <c r="A229" s="31" t="s">
        <v>241</v>
      </c>
      <c r="B229" s="290" t="s">
        <v>242</v>
      </c>
      <c r="C229" s="290"/>
      <c r="D229" s="290"/>
      <c r="E229" s="290"/>
      <c r="F229" s="290"/>
      <c r="G229" s="290"/>
      <c r="H229" s="290"/>
      <c r="I229" s="290"/>
      <c r="J229" s="290"/>
      <c r="K229" s="290"/>
      <c r="L229" s="290"/>
      <c r="M229" s="290"/>
      <c r="N229" s="290"/>
      <c r="O229" s="77"/>
    </row>
    <row r="230" spans="1:15" ht="78.75" customHeight="1" x14ac:dyDescent="0.25">
      <c r="A230" s="31" t="s">
        <v>243</v>
      </c>
      <c r="B230" s="126" t="s">
        <v>244</v>
      </c>
      <c r="C230" s="78" t="s">
        <v>47</v>
      </c>
      <c r="D230" s="135"/>
      <c r="E230" s="135"/>
      <c r="F230" s="135"/>
      <c r="G230" s="156">
        <v>0</v>
      </c>
      <c r="H230" s="167" t="s">
        <v>433</v>
      </c>
      <c r="I230" s="130">
        <v>0.25</v>
      </c>
      <c r="J230" s="130">
        <v>0.17</v>
      </c>
      <c r="K230" s="130">
        <v>0.25</v>
      </c>
      <c r="L230" s="130">
        <v>0.16</v>
      </c>
      <c r="M230" s="170">
        <f>K230/L230*100</f>
        <v>156.25</v>
      </c>
      <c r="N230" s="130">
        <v>0.25</v>
      </c>
      <c r="O230" s="28"/>
    </row>
    <row r="231" spans="1:15" ht="63" customHeight="1" x14ac:dyDescent="0.25">
      <c r="A231" s="31" t="s">
        <v>245</v>
      </c>
      <c r="B231" s="126" t="s">
        <v>246</v>
      </c>
      <c r="C231" s="48" t="s">
        <v>47</v>
      </c>
      <c r="D231" s="135"/>
      <c r="E231" s="135"/>
      <c r="F231" s="135"/>
      <c r="G231" s="156">
        <v>0</v>
      </c>
      <c r="H231" s="167" t="s">
        <v>434</v>
      </c>
      <c r="I231" s="169">
        <v>82</v>
      </c>
      <c r="J231" s="164">
        <v>85.6</v>
      </c>
      <c r="K231" s="169">
        <v>82</v>
      </c>
      <c r="L231" s="164">
        <v>83.7</v>
      </c>
      <c r="M231" s="170">
        <f>L231/K231*100</f>
        <v>102.07317073170732</v>
      </c>
      <c r="N231" s="169">
        <v>82</v>
      </c>
      <c r="O231" s="28"/>
    </row>
    <row r="232" spans="1:15" s="35" customFormat="1" ht="60.75" customHeight="1" x14ac:dyDescent="0.25">
      <c r="A232" s="291" t="s">
        <v>247</v>
      </c>
      <c r="B232" s="293" t="s">
        <v>313</v>
      </c>
      <c r="C232" s="36" t="s">
        <v>52</v>
      </c>
      <c r="D232" s="135">
        <v>1400</v>
      </c>
      <c r="E232" s="135">
        <v>1400</v>
      </c>
      <c r="F232" s="135">
        <v>1000</v>
      </c>
      <c r="G232" s="136">
        <f>F232/E232</f>
        <v>0.7142857142857143</v>
      </c>
      <c r="H232" s="167" t="s">
        <v>435</v>
      </c>
      <c r="I232" s="130">
        <v>100</v>
      </c>
      <c r="J232" s="130">
        <v>100</v>
      </c>
      <c r="K232" s="130">
        <v>100</v>
      </c>
      <c r="L232" s="130">
        <v>100</v>
      </c>
      <c r="M232" s="164">
        <v>100</v>
      </c>
      <c r="N232" s="130">
        <v>100</v>
      </c>
      <c r="O232" s="6"/>
    </row>
    <row r="233" spans="1:15" s="35" customFormat="1" ht="25.5" customHeight="1" x14ac:dyDescent="0.25">
      <c r="A233" s="292"/>
      <c r="B233" s="293"/>
      <c r="C233" s="41" t="s">
        <v>47</v>
      </c>
      <c r="D233" s="135">
        <f>D232</f>
        <v>1400</v>
      </c>
      <c r="E233" s="135">
        <f t="shared" ref="E233:F233" si="67">E232</f>
        <v>1400</v>
      </c>
      <c r="F233" s="135">
        <f t="shared" si="67"/>
        <v>1000</v>
      </c>
      <c r="G233" s="136">
        <f>F233/E233</f>
        <v>0.7142857142857143</v>
      </c>
      <c r="H233" s="129"/>
      <c r="I233" s="130"/>
      <c r="J233" s="130"/>
      <c r="K233" s="130"/>
      <c r="L233" s="130"/>
      <c r="M233" s="131"/>
      <c r="N233" s="130"/>
      <c r="O233" s="6"/>
    </row>
    <row r="234" spans="1:15" ht="57" customHeight="1" x14ac:dyDescent="0.25">
      <c r="A234" s="281"/>
      <c r="B234" s="260" t="s">
        <v>248</v>
      </c>
      <c r="C234" s="56" t="s">
        <v>45</v>
      </c>
      <c r="D234" s="50">
        <f>SUM(D177,D172,)+D183</f>
        <v>7550095.8000000007</v>
      </c>
      <c r="E234" s="50">
        <f>SUM(E177,E172,)+E183</f>
        <v>7550095.8000000007</v>
      </c>
      <c r="F234" s="50">
        <f>SUM(F177,F172,)+F183</f>
        <v>7544417.0999999996</v>
      </c>
      <c r="G234" s="57">
        <f>F234/E234</f>
        <v>0.999247863848297</v>
      </c>
      <c r="H234" s="119"/>
      <c r="I234" s="63"/>
      <c r="J234" s="63"/>
      <c r="K234" s="63"/>
      <c r="L234" s="63"/>
      <c r="M234" s="63"/>
      <c r="N234" s="63"/>
      <c r="O234" s="55"/>
    </row>
    <row r="235" spans="1:15" ht="57" customHeight="1" x14ac:dyDescent="0.25">
      <c r="A235" s="282"/>
      <c r="B235" s="260"/>
      <c r="C235" s="56" t="s">
        <v>52</v>
      </c>
      <c r="D235" s="50">
        <f>SUM(D174,D212,D209,D207,D232,D205,D203,D201,D198,D196,D189,D186,D170,D168,D166,D164)+D191+D182+D184+D215+D217+D193</f>
        <v>12192625.699999999</v>
      </c>
      <c r="E235" s="162">
        <f>SUM(E174,E212,E209,E207,E232,E205,E203,E201,E198,E196,E189,E186,E170,E168,E166,E164)+E191+E182+E184+E215+E217+E193</f>
        <v>12113625.699999999</v>
      </c>
      <c r="F235" s="162">
        <f>SUM(F174,F212,F209,F207,F232,F205,F203,F201,F198,F196,F189,F186,F170,F168,F166,F164)+F191+F182+F184+F215+F217+F193</f>
        <v>11979080.699999999</v>
      </c>
      <c r="G235" s="57">
        <f>F235/E235</f>
        <v>0.98889308590738445</v>
      </c>
      <c r="H235" s="119"/>
      <c r="I235" s="63"/>
      <c r="J235" s="63"/>
      <c r="K235" s="63"/>
      <c r="L235" s="63"/>
      <c r="M235" s="63"/>
      <c r="N235" s="63"/>
      <c r="O235" s="55"/>
    </row>
    <row r="236" spans="1:15" ht="31.5" customHeight="1" x14ac:dyDescent="0.25">
      <c r="A236" s="282"/>
      <c r="B236" s="260"/>
      <c r="C236" s="79" t="s">
        <v>47</v>
      </c>
      <c r="D236" s="284">
        <f>SUM(D234:D235)</f>
        <v>19742721.5</v>
      </c>
      <c r="E236" s="284">
        <f t="shared" ref="E236:F236" si="68">SUM(E234:E235)</f>
        <v>19663721.5</v>
      </c>
      <c r="F236" s="284">
        <f t="shared" si="68"/>
        <v>19523497.799999997</v>
      </c>
      <c r="G236" s="285">
        <f>F236/E236</f>
        <v>0.9928689134455041</v>
      </c>
      <c r="H236" s="279"/>
      <c r="I236" s="280"/>
      <c r="J236" s="280"/>
      <c r="K236" s="63"/>
      <c r="L236" s="63"/>
      <c r="M236" s="280"/>
      <c r="N236" s="280"/>
      <c r="O236" s="278"/>
    </row>
    <row r="237" spans="1:15" ht="41.25" hidden="1" customHeight="1" x14ac:dyDescent="0.25">
      <c r="A237" s="282"/>
      <c r="B237" s="260"/>
      <c r="C237" s="79"/>
      <c r="D237" s="284"/>
      <c r="E237" s="284"/>
      <c r="F237" s="284"/>
      <c r="G237" s="285"/>
      <c r="H237" s="280"/>
      <c r="I237" s="280"/>
      <c r="J237" s="280"/>
      <c r="K237" s="63"/>
      <c r="L237" s="63"/>
      <c r="M237" s="280"/>
      <c r="N237" s="280"/>
      <c r="O237" s="278"/>
    </row>
    <row r="238" spans="1:15" ht="15" hidden="1" customHeight="1" x14ac:dyDescent="0.25">
      <c r="A238" s="282"/>
      <c r="B238" s="260"/>
      <c r="C238" s="79"/>
      <c r="D238" s="284"/>
      <c r="E238" s="284"/>
      <c r="F238" s="284"/>
      <c r="G238" s="285"/>
      <c r="H238" s="280"/>
      <c r="I238" s="280"/>
      <c r="J238" s="280"/>
      <c r="K238" s="63"/>
      <c r="L238" s="63"/>
      <c r="M238" s="280"/>
      <c r="N238" s="280"/>
      <c r="O238" s="278"/>
    </row>
    <row r="239" spans="1:15" ht="24" hidden="1" customHeight="1" x14ac:dyDescent="0.25">
      <c r="A239" s="282"/>
      <c r="B239" s="260"/>
      <c r="C239" s="79"/>
      <c r="D239" s="284"/>
      <c r="E239" s="284"/>
      <c r="F239" s="284"/>
      <c r="G239" s="285"/>
      <c r="H239" s="280"/>
      <c r="I239" s="280"/>
      <c r="J239" s="280"/>
      <c r="K239" s="63"/>
      <c r="L239" s="63"/>
      <c r="M239" s="280"/>
      <c r="N239" s="280"/>
      <c r="O239" s="278"/>
    </row>
    <row r="240" spans="1:15" ht="36" hidden="1" customHeight="1" x14ac:dyDescent="0.25">
      <c r="A240" s="282"/>
      <c r="B240" s="260"/>
      <c r="C240" s="79"/>
      <c r="D240" s="284"/>
      <c r="E240" s="284"/>
      <c r="F240" s="284"/>
      <c r="G240" s="285"/>
      <c r="H240" s="280"/>
      <c r="I240" s="280"/>
      <c r="J240" s="280"/>
      <c r="K240" s="63"/>
      <c r="L240" s="63"/>
      <c r="M240" s="280"/>
      <c r="N240" s="280"/>
      <c r="O240" s="278"/>
    </row>
    <row r="241" spans="1:15" ht="23.25" hidden="1" customHeight="1" x14ac:dyDescent="0.25">
      <c r="A241" s="282"/>
      <c r="B241" s="260"/>
      <c r="C241" s="79"/>
      <c r="D241" s="284"/>
      <c r="E241" s="284"/>
      <c r="F241" s="284"/>
      <c r="G241" s="285"/>
      <c r="H241" s="280"/>
      <c r="I241" s="280"/>
      <c r="J241" s="280"/>
      <c r="K241" s="63"/>
      <c r="L241" s="63"/>
      <c r="M241" s="280"/>
      <c r="N241" s="280"/>
      <c r="O241" s="278"/>
    </row>
    <row r="242" spans="1:15" ht="101.25" hidden="1" customHeight="1" x14ac:dyDescent="0.25">
      <c r="A242" s="282"/>
      <c r="B242" s="260"/>
      <c r="C242" s="79"/>
      <c r="D242" s="284"/>
      <c r="E242" s="284"/>
      <c r="F242" s="284"/>
      <c r="G242" s="285"/>
      <c r="H242" s="280"/>
      <c r="I242" s="280"/>
      <c r="J242" s="280"/>
      <c r="K242" s="63"/>
      <c r="L242" s="63"/>
      <c r="M242" s="280"/>
      <c r="N242" s="280"/>
      <c r="O242" s="278"/>
    </row>
    <row r="243" spans="1:15" ht="101.25" hidden="1" customHeight="1" x14ac:dyDescent="0.25">
      <c r="A243" s="282"/>
      <c r="B243" s="260"/>
      <c r="C243" s="79"/>
      <c r="D243" s="284"/>
      <c r="E243" s="284"/>
      <c r="F243" s="284"/>
      <c r="G243" s="285"/>
      <c r="H243" s="280"/>
      <c r="I243" s="280"/>
      <c r="J243" s="280"/>
      <c r="K243" s="63"/>
      <c r="L243" s="63"/>
      <c r="M243" s="280"/>
      <c r="N243" s="280"/>
      <c r="O243" s="278"/>
    </row>
    <row r="244" spans="1:15" ht="63" hidden="1" customHeight="1" x14ac:dyDescent="0.25">
      <c r="A244" s="282"/>
      <c r="B244" s="260"/>
      <c r="C244" s="79"/>
      <c r="D244" s="284"/>
      <c r="E244" s="284"/>
      <c r="F244" s="284"/>
      <c r="G244" s="285"/>
      <c r="H244" s="280"/>
      <c r="I244" s="280"/>
      <c r="J244" s="280"/>
      <c r="K244" s="63"/>
      <c r="L244" s="63"/>
      <c r="M244" s="280"/>
      <c r="N244" s="280"/>
      <c r="O244" s="278"/>
    </row>
    <row r="245" spans="1:15" ht="88.5" hidden="1" customHeight="1" x14ac:dyDescent="0.25">
      <c r="A245" s="282"/>
      <c r="B245" s="260"/>
      <c r="C245" s="79"/>
      <c r="D245" s="284"/>
      <c r="E245" s="284"/>
      <c r="F245" s="284"/>
      <c r="G245" s="285"/>
      <c r="H245" s="280"/>
      <c r="I245" s="280"/>
      <c r="J245" s="280"/>
      <c r="K245" s="63"/>
      <c r="L245" s="63"/>
      <c r="M245" s="280"/>
      <c r="N245" s="280"/>
      <c r="O245" s="278"/>
    </row>
    <row r="246" spans="1:15" ht="86.25" hidden="1" customHeight="1" x14ac:dyDescent="0.25">
      <c r="A246" s="282"/>
      <c r="B246" s="260"/>
      <c r="C246" s="79"/>
      <c r="D246" s="284"/>
      <c r="E246" s="284"/>
      <c r="F246" s="284"/>
      <c r="G246" s="285"/>
      <c r="H246" s="280"/>
      <c r="I246" s="280"/>
      <c r="J246" s="280"/>
      <c r="K246" s="63"/>
      <c r="L246" s="63"/>
      <c r="M246" s="280"/>
      <c r="N246" s="280"/>
      <c r="O246" s="278"/>
    </row>
    <row r="247" spans="1:15" ht="57" hidden="1" customHeight="1" x14ac:dyDescent="0.25">
      <c r="A247" s="282"/>
      <c r="B247" s="260"/>
      <c r="C247" s="79"/>
      <c r="D247" s="284"/>
      <c r="E247" s="284"/>
      <c r="F247" s="284"/>
      <c r="G247" s="285"/>
      <c r="H247" s="280"/>
      <c r="I247" s="280"/>
      <c r="J247" s="280"/>
      <c r="K247" s="63"/>
      <c r="L247" s="63"/>
      <c r="M247" s="280"/>
      <c r="N247" s="280"/>
      <c r="O247" s="278"/>
    </row>
    <row r="248" spans="1:15" ht="96.75" hidden="1" customHeight="1" x14ac:dyDescent="0.25">
      <c r="A248" s="282"/>
      <c r="B248" s="260"/>
      <c r="C248" s="79"/>
      <c r="D248" s="284"/>
      <c r="E248" s="284"/>
      <c r="F248" s="284"/>
      <c r="G248" s="285"/>
      <c r="H248" s="280"/>
      <c r="I248" s="280"/>
      <c r="J248" s="280"/>
      <c r="K248" s="63"/>
      <c r="L248" s="63"/>
      <c r="M248" s="280"/>
      <c r="N248" s="280"/>
      <c r="O248" s="278"/>
    </row>
    <row r="249" spans="1:15" ht="60.75" hidden="1" customHeight="1" x14ac:dyDescent="0.25">
      <c r="A249" s="282"/>
      <c r="B249" s="260"/>
      <c r="C249" s="79"/>
      <c r="D249" s="284"/>
      <c r="E249" s="284"/>
      <c r="F249" s="284"/>
      <c r="G249" s="285"/>
      <c r="H249" s="280"/>
      <c r="I249" s="280"/>
      <c r="J249" s="280"/>
      <c r="K249" s="63"/>
      <c r="L249" s="63"/>
      <c r="M249" s="280"/>
      <c r="N249" s="280"/>
      <c r="O249" s="278"/>
    </row>
    <row r="250" spans="1:15" ht="59.25" hidden="1" customHeight="1" x14ac:dyDescent="0.25">
      <c r="A250" s="282"/>
      <c r="B250" s="260"/>
      <c r="C250" s="79"/>
      <c r="D250" s="284"/>
      <c r="E250" s="284"/>
      <c r="F250" s="284"/>
      <c r="G250" s="285"/>
      <c r="H250" s="280"/>
      <c r="I250" s="280"/>
      <c r="J250" s="280"/>
      <c r="K250" s="63"/>
      <c r="L250" s="63"/>
      <c r="M250" s="280"/>
      <c r="N250" s="280"/>
      <c r="O250" s="278"/>
    </row>
    <row r="251" spans="1:15" ht="94.5" hidden="1" customHeight="1" x14ac:dyDescent="0.25">
      <c r="A251" s="282"/>
      <c r="B251" s="260"/>
      <c r="C251" s="79"/>
      <c r="D251" s="284"/>
      <c r="E251" s="284"/>
      <c r="F251" s="284"/>
      <c r="G251" s="285"/>
      <c r="H251" s="280"/>
      <c r="I251" s="280"/>
      <c r="J251" s="280"/>
      <c r="K251" s="63"/>
      <c r="L251" s="63"/>
      <c r="M251" s="280"/>
      <c r="N251" s="280"/>
      <c r="O251" s="278"/>
    </row>
    <row r="252" spans="1:15" ht="76.5" hidden="1" customHeight="1" x14ac:dyDescent="0.25">
      <c r="A252" s="282"/>
      <c r="B252" s="260"/>
      <c r="C252" s="79"/>
      <c r="D252" s="284"/>
      <c r="E252" s="284"/>
      <c r="F252" s="284"/>
      <c r="G252" s="285"/>
      <c r="H252" s="280"/>
      <c r="I252" s="280"/>
      <c r="J252" s="280"/>
      <c r="K252" s="63"/>
      <c r="L252" s="63"/>
      <c r="M252" s="280"/>
      <c r="N252" s="280"/>
      <c r="O252" s="278"/>
    </row>
    <row r="253" spans="1:15" ht="40.5" hidden="1" customHeight="1" x14ac:dyDescent="0.25">
      <c r="A253" s="282"/>
      <c r="B253" s="260"/>
      <c r="C253" s="79"/>
      <c r="D253" s="284"/>
      <c r="E253" s="284"/>
      <c r="F253" s="284"/>
      <c r="G253" s="285"/>
      <c r="H253" s="280"/>
      <c r="I253" s="280"/>
      <c r="J253" s="280"/>
      <c r="K253" s="63"/>
      <c r="L253" s="63"/>
      <c r="M253" s="280"/>
      <c r="N253" s="280"/>
      <c r="O253" s="278"/>
    </row>
    <row r="254" spans="1:15" ht="45" hidden="1" customHeight="1" x14ac:dyDescent="0.25">
      <c r="A254" s="282"/>
      <c r="B254" s="260"/>
      <c r="C254" s="79"/>
      <c r="D254" s="284"/>
      <c r="E254" s="284"/>
      <c r="F254" s="284"/>
      <c r="G254" s="285"/>
      <c r="H254" s="280"/>
      <c r="I254" s="280"/>
      <c r="J254" s="280"/>
      <c r="K254" s="63"/>
      <c r="L254" s="63"/>
      <c r="M254" s="280"/>
      <c r="N254" s="280"/>
      <c r="O254" s="278"/>
    </row>
    <row r="255" spans="1:15" ht="21" hidden="1" customHeight="1" x14ac:dyDescent="0.25">
      <c r="A255" s="282"/>
      <c r="B255" s="260"/>
      <c r="C255" s="79"/>
      <c r="D255" s="284"/>
      <c r="E255" s="284"/>
      <c r="F255" s="284"/>
      <c r="G255" s="285"/>
      <c r="H255" s="280"/>
      <c r="I255" s="280"/>
      <c r="J255" s="280"/>
      <c r="K255" s="63"/>
      <c r="L255" s="63"/>
      <c r="M255" s="280"/>
      <c r="N255" s="280"/>
      <c r="O255" s="278"/>
    </row>
    <row r="256" spans="1:15" ht="39" hidden="1" customHeight="1" x14ac:dyDescent="0.25">
      <c r="A256" s="282"/>
      <c r="B256" s="260"/>
      <c r="C256" s="79"/>
      <c r="D256" s="284"/>
      <c r="E256" s="284"/>
      <c r="F256" s="284"/>
      <c r="G256" s="285"/>
      <c r="H256" s="280"/>
      <c r="I256" s="280"/>
      <c r="J256" s="280"/>
      <c r="K256" s="63"/>
      <c r="L256" s="63"/>
      <c r="M256" s="280"/>
      <c r="N256" s="280"/>
      <c r="O256" s="278"/>
    </row>
    <row r="257" spans="1:15" ht="46.5" hidden="1" customHeight="1" x14ac:dyDescent="0.25">
      <c r="A257" s="282"/>
      <c r="B257" s="260"/>
      <c r="C257" s="79"/>
      <c r="D257" s="284"/>
      <c r="E257" s="284"/>
      <c r="F257" s="284"/>
      <c r="G257" s="285"/>
      <c r="H257" s="280"/>
      <c r="I257" s="280"/>
      <c r="J257" s="280"/>
      <c r="K257" s="63"/>
      <c r="L257" s="63"/>
      <c r="M257" s="280"/>
      <c r="N257" s="280"/>
      <c r="O257" s="278"/>
    </row>
    <row r="258" spans="1:15" ht="46.5" hidden="1" customHeight="1" x14ac:dyDescent="0.25">
      <c r="A258" s="282"/>
      <c r="B258" s="260"/>
      <c r="C258" s="79"/>
      <c r="D258" s="284"/>
      <c r="E258" s="284"/>
      <c r="F258" s="284"/>
      <c r="G258" s="285"/>
      <c r="H258" s="280"/>
      <c r="I258" s="280"/>
      <c r="J258" s="280"/>
      <c r="K258" s="63"/>
      <c r="L258" s="63"/>
      <c r="M258" s="280"/>
      <c r="N258" s="280"/>
      <c r="O258" s="278"/>
    </row>
    <row r="259" spans="1:15" ht="29.25" hidden="1" customHeight="1" x14ac:dyDescent="0.25">
      <c r="A259" s="282"/>
      <c r="B259" s="260"/>
      <c r="C259" s="79"/>
      <c r="D259" s="284"/>
      <c r="E259" s="284"/>
      <c r="F259" s="284"/>
      <c r="G259" s="285"/>
      <c r="H259" s="280"/>
      <c r="I259" s="280"/>
      <c r="J259" s="280"/>
      <c r="K259" s="63"/>
      <c r="L259" s="63"/>
      <c r="M259" s="280"/>
      <c r="N259" s="280"/>
      <c r="O259" s="278"/>
    </row>
    <row r="260" spans="1:15" ht="27.75" hidden="1" customHeight="1" x14ac:dyDescent="0.25">
      <c r="A260" s="282"/>
      <c r="B260" s="260"/>
      <c r="C260" s="79"/>
      <c r="D260" s="284"/>
      <c r="E260" s="284"/>
      <c r="F260" s="284"/>
      <c r="G260" s="285"/>
      <c r="H260" s="280"/>
      <c r="I260" s="280"/>
      <c r="J260" s="280"/>
      <c r="K260" s="63"/>
      <c r="L260" s="63"/>
      <c r="M260" s="280"/>
      <c r="N260" s="280"/>
      <c r="O260" s="278"/>
    </row>
    <row r="261" spans="1:15" ht="58.5" hidden="1" customHeight="1" x14ac:dyDescent="0.25">
      <c r="A261" s="282"/>
      <c r="B261" s="260"/>
      <c r="C261" s="79"/>
      <c r="D261" s="284"/>
      <c r="E261" s="284"/>
      <c r="F261" s="284"/>
      <c r="G261" s="285"/>
      <c r="H261" s="280"/>
      <c r="I261" s="280"/>
      <c r="J261" s="280"/>
      <c r="K261" s="63"/>
      <c r="L261" s="63"/>
      <c r="M261" s="280"/>
      <c r="N261" s="280"/>
      <c r="O261" s="278"/>
    </row>
    <row r="262" spans="1:15" ht="42.75" hidden="1" customHeight="1" x14ac:dyDescent="0.25">
      <c r="A262" s="282"/>
      <c r="B262" s="260"/>
      <c r="C262" s="79"/>
      <c r="D262" s="284"/>
      <c r="E262" s="284"/>
      <c r="F262" s="284"/>
      <c r="G262" s="285"/>
      <c r="H262" s="280"/>
      <c r="I262" s="280"/>
      <c r="J262" s="280"/>
      <c r="K262" s="63"/>
      <c r="L262" s="63"/>
      <c r="M262" s="280"/>
      <c r="N262" s="280"/>
      <c r="O262" s="278"/>
    </row>
    <row r="263" spans="1:15" ht="18" hidden="1" customHeight="1" x14ac:dyDescent="0.25">
      <c r="A263" s="282"/>
      <c r="B263" s="260"/>
      <c r="C263" s="79"/>
      <c r="D263" s="284"/>
      <c r="E263" s="284"/>
      <c r="F263" s="284"/>
      <c r="G263" s="285"/>
      <c r="H263" s="280"/>
      <c r="I263" s="280"/>
      <c r="J263" s="280"/>
      <c r="K263" s="63"/>
      <c r="L263" s="63"/>
      <c r="M263" s="280"/>
      <c r="N263" s="280"/>
      <c r="O263" s="278"/>
    </row>
    <row r="264" spans="1:15" ht="18" hidden="1" customHeight="1" x14ac:dyDescent="0.25">
      <c r="A264" s="282"/>
      <c r="B264" s="260"/>
      <c r="C264" s="79"/>
      <c r="D264" s="284"/>
      <c r="E264" s="284"/>
      <c r="F264" s="284"/>
      <c r="G264" s="285"/>
      <c r="H264" s="280"/>
      <c r="I264" s="280"/>
      <c r="J264" s="280"/>
      <c r="K264" s="63"/>
      <c r="L264" s="63"/>
      <c r="M264" s="280"/>
      <c r="N264" s="280"/>
      <c r="O264" s="278"/>
    </row>
    <row r="265" spans="1:15" ht="50.25" hidden="1" customHeight="1" x14ac:dyDescent="0.25">
      <c r="A265" s="282"/>
      <c r="B265" s="260"/>
      <c r="C265" s="79"/>
      <c r="D265" s="284"/>
      <c r="E265" s="284"/>
      <c r="F265" s="284"/>
      <c r="G265" s="285"/>
      <c r="H265" s="280"/>
      <c r="I265" s="280"/>
      <c r="J265" s="280"/>
      <c r="K265" s="63"/>
      <c r="L265" s="63"/>
      <c r="M265" s="280"/>
      <c r="N265" s="280"/>
      <c r="O265" s="278"/>
    </row>
    <row r="266" spans="1:15" ht="49.5" hidden="1" customHeight="1" x14ac:dyDescent="0.25">
      <c r="A266" s="282"/>
      <c r="B266" s="260"/>
      <c r="C266" s="79"/>
      <c r="D266" s="284"/>
      <c r="E266" s="284"/>
      <c r="F266" s="284"/>
      <c r="G266" s="285"/>
      <c r="H266" s="280"/>
      <c r="I266" s="280"/>
      <c r="J266" s="280"/>
      <c r="K266" s="63"/>
      <c r="L266" s="63"/>
      <c r="M266" s="280"/>
      <c r="N266" s="280"/>
      <c r="O266" s="278"/>
    </row>
    <row r="267" spans="1:15" ht="21" hidden="1" customHeight="1" x14ac:dyDescent="0.25">
      <c r="A267" s="283"/>
      <c r="B267" s="260"/>
      <c r="C267" s="79"/>
      <c r="D267" s="284"/>
      <c r="E267" s="284"/>
      <c r="F267" s="284"/>
      <c r="G267" s="285"/>
      <c r="H267" s="280"/>
      <c r="I267" s="280"/>
      <c r="J267" s="280"/>
      <c r="K267" s="63"/>
      <c r="L267" s="63"/>
      <c r="M267" s="280"/>
      <c r="N267" s="280"/>
      <c r="O267" s="278"/>
    </row>
    <row r="268" spans="1:15" ht="46.5" customHeight="1" x14ac:dyDescent="0.25">
      <c r="A268" s="31" t="s">
        <v>361</v>
      </c>
      <c r="B268" s="273" t="s">
        <v>250</v>
      </c>
      <c r="C268" s="273"/>
      <c r="D268" s="273"/>
      <c r="E268" s="273"/>
      <c r="F268" s="273"/>
      <c r="G268" s="273"/>
      <c r="H268" s="273"/>
      <c r="I268" s="273"/>
      <c r="J268" s="273"/>
      <c r="K268" s="273"/>
      <c r="L268" s="273"/>
      <c r="M268" s="273"/>
      <c r="N268" s="273"/>
      <c r="O268" s="58"/>
    </row>
    <row r="269" spans="1:15" ht="29.25" customHeight="1" x14ac:dyDescent="0.25">
      <c r="A269" s="33" t="s">
        <v>362</v>
      </c>
      <c r="B269" s="263" t="s">
        <v>252</v>
      </c>
      <c r="C269" s="263"/>
      <c r="D269" s="263"/>
      <c r="E269" s="263"/>
      <c r="F269" s="263"/>
      <c r="G269" s="263"/>
      <c r="H269" s="263"/>
      <c r="I269" s="263"/>
      <c r="J269" s="263"/>
      <c r="K269" s="263"/>
      <c r="L269" s="263"/>
      <c r="M269" s="263"/>
      <c r="N269" s="263"/>
      <c r="O269" s="80"/>
    </row>
    <row r="270" spans="1:15" ht="42" customHeight="1" x14ac:dyDescent="0.25">
      <c r="A270" s="31" t="s">
        <v>363</v>
      </c>
      <c r="B270" s="273" t="s">
        <v>254</v>
      </c>
      <c r="C270" s="273"/>
      <c r="D270" s="273"/>
      <c r="E270" s="273"/>
      <c r="F270" s="273"/>
      <c r="G270" s="273"/>
      <c r="H270" s="273"/>
      <c r="I270" s="273"/>
      <c r="J270" s="273"/>
      <c r="K270" s="273"/>
      <c r="L270" s="273"/>
      <c r="M270" s="273"/>
      <c r="N270" s="273"/>
      <c r="O270" s="81"/>
    </row>
    <row r="271" spans="1:15" ht="27.75" customHeight="1" x14ac:dyDescent="0.25">
      <c r="A271" s="31" t="s">
        <v>364</v>
      </c>
      <c r="B271" s="219" t="s">
        <v>256</v>
      </c>
      <c r="C271" s="219"/>
      <c r="D271" s="219"/>
      <c r="E271" s="219"/>
      <c r="F271" s="219"/>
      <c r="G271" s="219"/>
      <c r="H271" s="219"/>
      <c r="I271" s="219"/>
      <c r="J271" s="219"/>
      <c r="K271" s="219"/>
      <c r="L271" s="219"/>
      <c r="M271" s="219"/>
      <c r="N271" s="219"/>
      <c r="O271" s="71"/>
    </row>
    <row r="272" spans="1:15" ht="69" customHeight="1" x14ac:dyDescent="0.25">
      <c r="A272" s="264" t="s">
        <v>365</v>
      </c>
      <c r="B272" s="226" t="s">
        <v>258</v>
      </c>
      <c r="C272" s="28"/>
      <c r="D272" s="46"/>
      <c r="E272" s="46"/>
      <c r="F272" s="46"/>
      <c r="G272" s="32"/>
      <c r="H272" s="167" t="s">
        <v>436</v>
      </c>
      <c r="I272" s="164">
        <v>36.71</v>
      </c>
      <c r="J272" s="164">
        <v>36.71</v>
      </c>
      <c r="K272" s="164">
        <v>36.71</v>
      </c>
      <c r="L272" s="164">
        <v>36.71</v>
      </c>
      <c r="M272" s="164">
        <v>100</v>
      </c>
      <c r="N272" s="164">
        <v>36.71</v>
      </c>
      <c r="O272" s="129"/>
    </row>
    <row r="273" spans="1:15" ht="57" customHeight="1" x14ac:dyDescent="0.25">
      <c r="A273" s="275"/>
      <c r="B273" s="226"/>
      <c r="C273" s="28"/>
      <c r="D273" s="46"/>
      <c r="E273" s="46"/>
      <c r="F273" s="46"/>
      <c r="G273" s="32"/>
      <c r="H273" s="167" t="s">
        <v>437</v>
      </c>
      <c r="I273" s="164">
        <v>2.41</v>
      </c>
      <c r="J273" s="164">
        <v>2.41</v>
      </c>
      <c r="K273" s="164">
        <v>2.41</v>
      </c>
      <c r="L273" s="164">
        <v>2.41</v>
      </c>
      <c r="M273" s="164">
        <v>100</v>
      </c>
      <c r="N273" s="164">
        <v>2.41</v>
      </c>
      <c r="O273" s="129"/>
    </row>
    <row r="274" spans="1:15" ht="67.5" customHeight="1" x14ac:dyDescent="0.25">
      <c r="A274" s="275"/>
      <c r="B274" s="226"/>
      <c r="C274" s="28"/>
      <c r="D274" s="46"/>
      <c r="E274" s="46"/>
      <c r="F274" s="46"/>
      <c r="G274" s="32"/>
      <c r="H274" s="167" t="s">
        <v>438</v>
      </c>
      <c r="I274" s="164">
        <v>1.39</v>
      </c>
      <c r="J274" s="164">
        <v>1.39</v>
      </c>
      <c r="K274" s="164">
        <v>1.39</v>
      </c>
      <c r="L274" s="164">
        <v>1.39</v>
      </c>
      <c r="M274" s="164">
        <v>100</v>
      </c>
      <c r="N274" s="164">
        <v>1.39</v>
      </c>
      <c r="O274" s="129"/>
    </row>
    <row r="275" spans="1:15" ht="63.75" customHeight="1" x14ac:dyDescent="0.25">
      <c r="A275" s="275"/>
      <c r="B275" s="226"/>
      <c r="C275" s="28"/>
      <c r="D275" s="46"/>
      <c r="E275" s="46"/>
      <c r="F275" s="46"/>
      <c r="G275" s="32"/>
      <c r="H275" s="167" t="s">
        <v>439</v>
      </c>
      <c r="I275" s="164">
        <v>0.17</v>
      </c>
      <c r="J275" s="164">
        <v>0.17</v>
      </c>
      <c r="K275" s="164">
        <v>0.17</v>
      </c>
      <c r="L275" s="164">
        <v>0.17</v>
      </c>
      <c r="M275" s="164">
        <v>100</v>
      </c>
      <c r="N275" s="164">
        <v>0.17</v>
      </c>
      <c r="O275" s="129"/>
    </row>
    <row r="276" spans="1:15" ht="63" customHeight="1" x14ac:dyDescent="0.25">
      <c r="A276" s="275"/>
      <c r="B276" s="226"/>
      <c r="C276" s="276"/>
      <c r="D276" s="277"/>
      <c r="E276" s="277"/>
      <c r="F276" s="277"/>
      <c r="G276" s="274"/>
      <c r="H276" s="272" t="s">
        <v>440</v>
      </c>
      <c r="I276" s="271">
        <v>9.44</v>
      </c>
      <c r="J276" s="271">
        <v>9.44</v>
      </c>
      <c r="K276" s="164">
        <v>9.44</v>
      </c>
      <c r="L276" s="164">
        <v>9.44</v>
      </c>
      <c r="M276" s="271">
        <v>100</v>
      </c>
      <c r="N276" s="271">
        <v>9.44</v>
      </c>
      <c r="O276" s="272"/>
    </row>
    <row r="277" spans="1:15" ht="21.75" hidden="1" customHeight="1" x14ac:dyDescent="0.25">
      <c r="A277" s="275"/>
      <c r="B277" s="226"/>
      <c r="C277" s="276"/>
      <c r="D277" s="277"/>
      <c r="E277" s="277"/>
      <c r="F277" s="277"/>
      <c r="G277" s="274"/>
      <c r="H277" s="272"/>
      <c r="I277" s="271"/>
      <c r="J277" s="271"/>
      <c r="K277" s="164"/>
      <c r="L277" s="164"/>
      <c r="M277" s="271"/>
      <c r="N277" s="271"/>
      <c r="O277" s="272"/>
    </row>
    <row r="278" spans="1:15" ht="47.25" hidden="1" customHeight="1" x14ac:dyDescent="0.25">
      <c r="A278" s="275"/>
      <c r="B278" s="226"/>
      <c r="C278" s="276"/>
      <c r="D278" s="277"/>
      <c r="E278" s="277"/>
      <c r="F278" s="277"/>
      <c r="G278" s="274"/>
      <c r="H278" s="272"/>
      <c r="I278" s="271"/>
      <c r="J278" s="271"/>
      <c r="K278" s="164"/>
      <c r="L278" s="164"/>
      <c r="M278" s="271"/>
      <c r="N278" s="271"/>
      <c r="O278" s="272"/>
    </row>
    <row r="279" spans="1:15" ht="32.25" hidden="1" customHeight="1" x14ac:dyDescent="0.25">
      <c r="A279" s="265"/>
      <c r="B279" s="226"/>
      <c r="C279" s="276"/>
      <c r="D279" s="277"/>
      <c r="E279" s="277"/>
      <c r="F279" s="277"/>
      <c r="G279" s="274"/>
      <c r="H279" s="272"/>
      <c r="I279" s="271"/>
      <c r="J279" s="271"/>
      <c r="K279" s="164"/>
      <c r="L279" s="164"/>
      <c r="M279" s="271"/>
      <c r="N279" s="271"/>
      <c r="O279" s="272"/>
    </row>
    <row r="280" spans="1:15" ht="27" customHeight="1" x14ac:dyDescent="0.25">
      <c r="A280" s="31" t="s">
        <v>366</v>
      </c>
      <c r="B280" s="273" t="s">
        <v>259</v>
      </c>
      <c r="C280" s="273"/>
      <c r="D280" s="273"/>
      <c r="E280" s="273"/>
      <c r="F280" s="273"/>
      <c r="G280" s="273"/>
      <c r="H280" s="273"/>
      <c r="I280" s="273"/>
      <c r="J280" s="273"/>
      <c r="K280" s="273"/>
      <c r="L280" s="273"/>
      <c r="M280" s="273"/>
      <c r="N280" s="273"/>
      <c r="O280" s="81"/>
    </row>
    <row r="281" spans="1:15" ht="59.25" customHeight="1" x14ac:dyDescent="0.25">
      <c r="A281" s="219" t="s">
        <v>367</v>
      </c>
      <c r="B281" s="269" t="s">
        <v>260</v>
      </c>
      <c r="C281" s="131" t="s">
        <v>52</v>
      </c>
      <c r="D281" s="135">
        <v>1937.2</v>
      </c>
      <c r="E281" s="135">
        <f>D281</f>
        <v>1937.2</v>
      </c>
      <c r="F281" s="135">
        <v>1927.4</v>
      </c>
      <c r="G281" s="136">
        <f t="shared" ref="G281:G287" si="69">F281/E281</f>
        <v>0.99494115217840184</v>
      </c>
      <c r="H281" s="167" t="s">
        <v>441</v>
      </c>
      <c r="I281" s="164">
        <v>12</v>
      </c>
      <c r="J281" s="164">
        <v>12</v>
      </c>
      <c r="K281" s="164">
        <v>8</v>
      </c>
      <c r="L281" s="164">
        <v>8</v>
      </c>
      <c r="M281" s="164">
        <v>100</v>
      </c>
      <c r="N281" s="164">
        <v>6</v>
      </c>
      <c r="O281" s="129"/>
    </row>
    <row r="282" spans="1:15" ht="29.25" customHeight="1" x14ac:dyDescent="0.25">
      <c r="A282" s="219" t="s">
        <v>261</v>
      </c>
      <c r="B282" s="269"/>
      <c r="C282" s="131" t="s">
        <v>47</v>
      </c>
      <c r="D282" s="135">
        <f>D281</f>
        <v>1937.2</v>
      </c>
      <c r="E282" s="135">
        <f t="shared" ref="E282:F282" si="70">E281</f>
        <v>1937.2</v>
      </c>
      <c r="F282" s="135">
        <f t="shared" si="70"/>
        <v>1927.4</v>
      </c>
      <c r="G282" s="136">
        <f t="shared" si="69"/>
        <v>0.99494115217840184</v>
      </c>
      <c r="H282" s="129"/>
      <c r="I282" s="131"/>
      <c r="J282" s="131"/>
      <c r="K282" s="131"/>
      <c r="L282" s="131"/>
      <c r="M282" s="131"/>
      <c r="N282" s="131"/>
      <c r="O282" s="132"/>
    </row>
    <row r="283" spans="1:15" ht="29.45" customHeight="1" x14ac:dyDescent="0.25">
      <c r="A283" s="31" t="s">
        <v>368</v>
      </c>
      <c r="B283" s="269" t="s">
        <v>262</v>
      </c>
      <c r="C283" s="269"/>
      <c r="D283" s="269"/>
      <c r="E283" s="269"/>
      <c r="F283" s="269"/>
      <c r="G283" s="269"/>
      <c r="H283" s="269"/>
      <c r="I283" s="269"/>
      <c r="J283" s="269"/>
      <c r="K283" s="269"/>
      <c r="L283" s="269"/>
      <c r="M283" s="269"/>
      <c r="N283" s="269"/>
      <c r="O283" s="157"/>
    </row>
    <row r="284" spans="1:15" ht="63.75" customHeight="1" x14ac:dyDescent="0.25">
      <c r="A284" s="219" t="s">
        <v>369</v>
      </c>
      <c r="B284" s="269" t="s">
        <v>263</v>
      </c>
      <c r="C284" s="131" t="s">
        <v>52</v>
      </c>
      <c r="D284" s="135">
        <v>1990</v>
      </c>
      <c r="E284" s="135">
        <f>D284</f>
        <v>1990</v>
      </c>
      <c r="F284" s="135">
        <v>1912.1</v>
      </c>
      <c r="G284" s="136">
        <f t="shared" si="69"/>
        <v>0.96085427135678392</v>
      </c>
      <c r="H284" s="167" t="s">
        <v>442</v>
      </c>
      <c r="I284" s="170">
        <v>11</v>
      </c>
      <c r="J284" s="170">
        <v>11</v>
      </c>
      <c r="K284" s="170">
        <v>7</v>
      </c>
      <c r="L284" s="170">
        <v>9</v>
      </c>
      <c r="M284" s="170">
        <f>L284/K284*100</f>
        <v>128.57142857142858</v>
      </c>
      <c r="N284" s="170">
        <v>5</v>
      </c>
      <c r="O284" s="129"/>
    </row>
    <row r="285" spans="1:15" ht="42" customHeight="1" x14ac:dyDescent="0.25">
      <c r="A285" s="219" t="s">
        <v>261</v>
      </c>
      <c r="B285" s="269"/>
      <c r="C285" s="131" t="s">
        <v>47</v>
      </c>
      <c r="D285" s="135">
        <f>D284</f>
        <v>1990</v>
      </c>
      <c r="E285" s="135">
        <f t="shared" ref="E285:F285" si="71">E284</f>
        <v>1990</v>
      </c>
      <c r="F285" s="135">
        <f t="shared" si="71"/>
        <v>1912.1</v>
      </c>
      <c r="G285" s="136">
        <f t="shared" si="69"/>
        <v>0.96085427135678392</v>
      </c>
      <c r="H285" s="129"/>
      <c r="I285" s="131"/>
      <c r="J285" s="131"/>
      <c r="K285" s="131"/>
      <c r="L285" s="131"/>
      <c r="M285" s="131"/>
      <c r="N285" s="131"/>
      <c r="O285" s="132"/>
    </row>
    <row r="286" spans="1:15" ht="47.25" customHeight="1" x14ac:dyDescent="0.25">
      <c r="A286" s="259"/>
      <c r="B286" s="203" t="s">
        <v>264</v>
      </c>
      <c r="C286" s="56" t="s">
        <v>52</v>
      </c>
      <c r="D286" s="50">
        <f>D278+D281+D284</f>
        <v>3927.2</v>
      </c>
      <c r="E286" s="50">
        <f>E278+E281+E284</f>
        <v>3927.2</v>
      </c>
      <c r="F286" s="50">
        <f>F278+F281+F284</f>
        <v>3839.5</v>
      </c>
      <c r="G286" s="57">
        <f t="shared" si="69"/>
        <v>0.9776685679364433</v>
      </c>
      <c r="H286" s="63"/>
      <c r="I286" s="63"/>
      <c r="J286" s="63"/>
      <c r="K286" s="63"/>
      <c r="L286" s="63"/>
      <c r="M286" s="63"/>
      <c r="N286" s="63"/>
      <c r="O286" s="55"/>
    </row>
    <row r="287" spans="1:15" ht="29.25" customHeight="1" x14ac:dyDescent="0.25">
      <c r="A287" s="259"/>
      <c r="B287" s="270"/>
      <c r="C287" s="56" t="s">
        <v>47</v>
      </c>
      <c r="D287" s="50">
        <f>SUM(D286)</f>
        <v>3927.2</v>
      </c>
      <c r="E287" s="50">
        <f>SUM(E286)</f>
        <v>3927.2</v>
      </c>
      <c r="F287" s="50">
        <f>SUM(F286)</f>
        <v>3839.5</v>
      </c>
      <c r="G287" s="57">
        <f t="shared" si="69"/>
        <v>0.9776685679364433</v>
      </c>
      <c r="H287" s="63"/>
      <c r="I287" s="63"/>
      <c r="J287" s="63"/>
      <c r="K287" s="63"/>
      <c r="L287" s="63"/>
      <c r="M287" s="63"/>
      <c r="N287" s="63"/>
      <c r="O287" s="55"/>
    </row>
    <row r="288" spans="1:15" ht="31.15" customHeight="1" x14ac:dyDescent="0.25">
      <c r="A288" s="31" t="s">
        <v>249</v>
      </c>
      <c r="B288" s="219" t="s">
        <v>265</v>
      </c>
      <c r="C288" s="219"/>
      <c r="D288" s="219"/>
      <c r="E288" s="219"/>
      <c r="F288" s="219"/>
      <c r="G288" s="219"/>
      <c r="H288" s="219"/>
      <c r="I288" s="219"/>
      <c r="J288" s="219"/>
      <c r="K288" s="219"/>
      <c r="L288" s="219"/>
      <c r="M288" s="219"/>
      <c r="N288" s="219"/>
      <c r="O288" s="71"/>
    </row>
    <row r="289" spans="1:15" ht="40.9" customHeight="1" x14ac:dyDescent="0.25">
      <c r="A289" s="33" t="s">
        <v>251</v>
      </c>
      <c r="B289" s="263" t="s">
        <v>266</v>
      </c>
      <c r="C289" s="263"/>
      <c r="D289" s="263"/>
      <c r="E289" s="263"/>
      <c r="F289" s="263"/>
      <c r="G289" s="263"/>
      <c r="H289" s="263"/>
      <c r="I289" s="263"/>
      <c r="J289" s="263"/>
      <c r="K289" s="263"/>
      <c r="L289" s="263"/>
      <c r="M289" s="263"/>
      <c r="N289" s="263"/>
      <c r="O289" s="80"/>
    </row>
    <row r="290" spans="1:15" ht="23.45" customHeight="1" x14ac:dyDescent="0.25">
      <c r="A290" s="31" t="s">
        <v>253</v>
      </c>
      <c r="B290" s="219" t="s">
        <v>268</v>
      </c>
      <c r="C290" s="219"/>
      <c r="D290" s="219"/>
      <c r="E290" s="219"/>
      <c r="F290" s="219"/>
      <c r="G290" s="219"/>
      <c r="H290" s="219"/>
      <c r="I290" s="219"/>
      <c r="J290" s="219"/>
      <c r="K290" s="219"/>
      <c r="L290" s="219"/>
      <c r="M290" s="219"/>
      <c r="N290" s="219"/>
      <c r="O290" s="71"/>
    </row>
    <row r="291" spans="1:15" ht="28.15" customHeight="1" x14ac:dyDescent="0.25">
      <c r="A291" s="31" t="s">
        <v>255</v>
      </c>
      <c r="B291" s="219" t="s">
        <v>270</v>
      </c>
      <c r="C291" s="219"/>
      <c r="D291" s="219"/>
      <c r="E291" s="219"/>
      <c r="F291" s="219"/>
      <c r="G291" s="219"/>
      <c r="H291" s="219"/>
      <c r="I291" s="219"/>
      <c r="J291" s="219"/>
      <c r="K291" s="219"/>
      <c r="L291" s="219"/>
      <c r="M291" s="219"/>
      <c r="N291" s="219"/>
      <c r="O291" s="71"/>
    </row>
    <row r="292" spans="1:15" ht="132" customHeight="1" x14ac:dyDescent="0.25">
      <c r="A292" s="264" t="s">
        <v>257</v>
      </c>
      <c r="B292" s="266" t="s">
        <v>272</v>
      </c>
      <c r="C292" s="36" t="s">
        <v>52</v>
      </c>
      <c r="D292" s="135">
        <v>393428.2</v>
      </c>
      <c r="E292" s="135">
        <v>393428.2</v>
      </c>
      <c r="F292" s="135">
        <v>393428.2</v>
      </c>
      <c r="G292" s="136">
        <f>F292/E292</f>
        <v>1</v>
      </c>
      <c r="H292" s="184" t="s">
        <v>443</v>
      </c>
      <c r="I292" s="255">
        <v>0</v>
      </c>
      <c r="J292" s="255">
        <v>0</v>
      </c>
      <c r="K292" s="255">
        <v>0</v>
      </c>
      <c r="L292" s="255">
        <v>0</v>
      </c>
      <c r="M292" s="220">
        <v>100</v>
      </c>
      <c r="N292" s="255">
        <v>0</v>
      </c>
      <c r="O292" s="257"/>
    </row>
    <row r="293" spans="1:15" ht="33.75" customHeight="1" x14ac:dyDescent="0.25">
      <c r="A293" s="265"/>
      <c r="B293" s="267"/>
      <c r="C293" s="41" t="s">
        <v>47</v>
      </c>
      <c r="D293" s="135">
        <f>D292</f>
        <v>393428.2</v>
      </c>
      <c r="E293" s="135">
        <f t="shared" ref="E293:F293" si="72">E292</f>
        <v>393428.2</v>
      </c>
      <c r="F293" s="135">
        <f t="shared" si="72"/>
        <v>393428.2</v>
      </c>
      <c r="G293" s="136">
        <f t="shared" ref="G293" si="73">F293/E293</f>
        <v>1</v>
      </c>
      <c r="H293" s="185"/>
      <c r="I293" s="256"/>
      <c r="J293" s="268"/>
      <c r="K293" s="268"/>
      <c r="L293" s="268"/>
      <c r="M293" s="222"/>
      <c r="N293" s="256"/>
      <c r="O293" s="258"/>
    </row>
    <row r="294" spans="1:15" ht="53.25" customHeight="1" x14ac:dyDescent="0.25">
      <c r="A294" s="259"/>
      <c r="B294" s="260" t="s">
        <v>273</v>
      </c>
      <c r="C294" s="56" t="s">
        <v>52</v>
      </c>
      <c r="D294" s="50">
        <f>D292</f>
        <v>393428.2</v>
      </c>
      <c r="E294" s="50">
        <f t="shared" ref="E294:F294" si="74">E292</f>
        <v>393428.2</v>
      </c>
      <c r="F294" s="50">
        <f t="shared" si="74"/>
        <v>393428.2</v>
      </c>
      <c r="G294" s="57">
        <f>F294/E294</f>
        <v>1</v>
      </c>
      <c r="H294" s="63"/>
      <c r="I294" s="63"/>
      <c r="J294" s="63"/>
      <c r="K294" s="63"/>
      <c r="L294" s="63"/>
      <c r="M294" s="63"/>
      <c r="N294" s="63"/>
      <c r="O294" s="55"/>
    </row>
    <row r="295" spans="1:15" ht="24.75" customHeight="1" x14ac:dyDescent="0.25">
      <c r="A295" s="259"/>
      <c r="B295" s="260" t="s">
        <v>274</v>
      </c>
      <c r="C295" s="56" t="s">
        <v>47</v>
      </c>
      <c r="D295" s="50">
        <f>D294</f>
        <v>393428.2</v>
      </c>
      <c r="E295" s="50">
        <f>E294</f>
        <v>393428.2</v>
      </c>
      <c r="F295" s="50">
        <f>F294</f>
        <v>393428.2</v>
      </c>
      <c r="G295" s="57">
        <f>F295/E295</f>
        <v>1</v>
      </c>
      <c r="H295" s="63"/>
      <c r="I295" s="63"/>
      <c r="J295" s="63"/>
      <c r="K295" s="63"/>
      <c r="L295" s="63"/>
      <c r="M295" s="63"/>
      <c r="N295" s="63"/>
      <c r="O295" s="55"/>
    </row>
    <row r="296" spans="1:15" ht="47.25" customHeight="1" x14ac:dyDescent="0.25">
      <c r="A296" s="9" t="s">
        <v>370</v>
      </c>
      <c r="B296" s="226" t="s">
        <v>276</v>
      </c>
      <c r="C296" s="226"/>
      <c r="D296" s="226"/>
      <c r="E296" s="226"/>
      <c r="F296" s="226"/>
      <c r="G296" s="226"/>
      <c r="H296" s="226"/>
      <c r="I296" s="226"/>
      <c r="J296" s="226"/>
      <c r="K296" s="226"/>
      <c r="L296" s="226"/>
      <c r="M296" s="226"/>
      <c r="N296" s="226"/>
      <c r="O296" s="58"/>
    </row>
    <row r="297" spans="1:15" ht="31.5" customHeight="1" x14ac:dyDescent="0.25">
      <c r="A297" s="84" t="s">
        <v>371</v>
      </c>
      <c r="B297" s="253" t="s">
        <v>316</v>
      </c>
      <c r="C297" s="253"/>
      <c r="D297" s="253"/>
      <c r="E297" s="253"/>
      <c r="F297" s="253"/>
      <c r="G297" s="253"/>
      <c r="H297" s="253"/>
      <c r="I297" s="253"/>
      <c r="J297" s="253"/>
      <c r="K297" s="253"/>
      <c r="L297" s="253"/>
      <c r="M297" s="253"/>
      <c r="N297" s="253"/>
      <c r="O297" s="85"/>
    </row>
    <row r="298" spans="1:15" ht="27" customHeight="1" x14ac:dyDescent="0.25">
      <c r="A298" s="31" t="s">
        <v>267</v>
      </c>
      <c r="B298" s="254" t="s">
        <v>279</v>
      </c>
      <c r="C298" s="254"/>
      <c r="D298" s="254"/>
      <c r="E298" s="254"/>
      <c r="F298" s="254"/>
      <c r="G298" s="254"/>
      <c r="H298" s="254"/>
      <c r="I298" s="254"/>
      <c r="J298" s="254"/>
      <c r="K298" s="254"/>
      <c r="L298" s="254"/>
      <c r="M298" s="254"/>
      <c r="N298" s="254"/>
      <c r="O298" s="86"/>
    </row>
    <row r="299" spans="1:15" ht="27" customHeight="1" x14ac:dyDescent="0.25">
      <c r="A299" s="31" t="s">
        <v>269</v>
      </c>
      <c r="B299" s="254" t="s">
        <v>280</v>
      </c>
      <c r="C299" s="254"/>
      <c r="D299" s="254"/>
      <c r="E299" s="254"/>
      <c r="F299" s="254"/>
      <c r="G299" s="254"/>
      <c r="H299" s="254"/>
      <c r="I299" s="254"/>
      <c r="J299" s="254"/>
      <c r="K299" s="254"/>
      <c r="L299" s="254"/>
      <c r="M299" s="254"/>
      <c r="N299" s="254"/>
      <c r="O299" s="86"/>
    </row>
    <row r="300" spans="1:15" ht="120.75" customHeight="1" x14ac:dyDescent="0.25">
      <c r="A300" s="261" t="s">
        <v>271</v>
      </c>
      <c r="B300" s="230" t="s">
        <v>282</v>
      </c>
      <c r="C300" s="87"/>
      <c r="D300" s="88"/>
      <c r="E300" s="88"/>
      <c r="F300" s="4"/>
      <c r="G300" s="89"/>
      <c r="H300" s="167" t="s">
        <v>444</v>
      </c>
      <c r="I300" s="176">
        <v>75</v>
      </c>
      <c r="J300" s="176">
        <v>75</v>
      </c>
      <c r="K300" s="176">
        <v>80</v>
      </c>
      <c r="L300" s="176">
        <v>80</v>
      </c>
      <c r="M300" s="170">
        <v>100</v>
      </c>
      <c r="N300" s="130" t="s">
        <v>393</v>
      </c>
      <c r="O300" s="129"/>
    </row>
    <row r="301" spans="1:15" ht="99.75" customHeight="1" x14ac:dyDescent="0.25">
      <c r="A301" s="262"/>
      <c r="B301" s="232"/>
      <c r="C301" s="87"/>
      <c r="D301" s="88"/>
      <c r="E301" s="88"/>
      <c r="F301" s="4"/>
      <c r="G301" s="89"/>
      <c r="H301" s="167" t="s">
        <v>445</v>
      </c>
      <c r="I301" s="176">
        <v>79</v>
      </c>
      <c r="J301" s="176">
        <v>79</v>
      </c>
      <c r="K301" s="176">
        <v>84</v>
      </c>
      <c r="L301" s="176">
        <v>84</v>
      </c>
      <c r="M301" s="170">
        <v>100</v>
      </c>
      <c r="N301" s="130" t="s">
        <v>393</v>
      </c>
      <c r="O301" s="129"/>
    </row>
    <row r="302" spans="1:15" ht="57" customHeight="1" x14ac:dyDescent="0.25">
      <c r="A302" s="91" t="s">
        <v>372</v>
      </c>
      <c r="B302" s="11" t="s">
        <v>283</v>
      </c>
      <c r="C302" s="87"/>
      <c r="D302" s="88"/>
      <c r="E302" s="88"/>
      <c r="F302" s="4"/>
      <c r="G302" s="89"/>
      <c r="H302" s="167" t="s">
        <v>446</v>
      </c>
      <c r="I302" s="176">
        <v>30</v>
      </c>
      <c r="J302" s="176">
        <v>30</v>
      </c>
      <c r="K302" s="176">
        <v>40</v>
      </c>
      <c r="L302" s="176">
        <v>40</v>
      </c>
      <c r="M302" s="170">
        <v>100</v>
      </c>
      <c r="N302" s="130" t="s">
        <v>393</v>
      </c>
      <c r="O302" s="129"/>
    </row>
    <row r="303" spans="1:15" ht="57" customHeight="1" x14ac:dyDescent="0.25">
      <c r="A303" s="91" t="s">
        <v>373</v>
      </c>
      <c r="B303" s="90" t="s">
        <v>284</v>
      </c>
      <c r="C303" s="87"/>
      <c r="D303" s="88"/>
      <c r="E303" s="88"/>
      <c r="F303" s="4"/>
      <c r="G303" s="89"/>
      <c r="H303" s="167" t="s">
        <v>447</v>
      </c>
      <c r="I303" s="176">
        <v>40</v>
      </c>
      <c r="J303" s="176">
        <v>67</v>
      </c>
      <c r="K303" s="176">
        <v>80</v>
      </c>
      <c r="L303" s="176">
        <v>82</v>
      </c>
      <c r="M303" s="170">
        <f>L303/K303*100</f>
        <v>102.49999999999999</v>
      </c>
      <c r="N303" s="130" t="s">
        <v>393</v>
      </c>
      <c r="O303" s="129"/>
    </row>
    <row r="304" spans="1:15" ht="27.75" customHeight="1" x14ac:dyDescent="0.25">
      <c r="A304" s="91" t="s">
        <v>374</v>
      </c>
      <c r="B304" s="226" t="s">
        <v>286</v>
      </c>
      <c r="C304" s="226"/>
      <c r="D304" s="226"/>
      <c r="E304" s="226"/>
      <c r="F304" s="226"/>
      <c r="G304" s="226"/>
      <c r="H304" s="226"/>
      <c r="I304" s="226"/>
      <c r="J304" s="226"/>
      <c r="K304" s="226"/>
      <c r="L304" s="226"/>
      <c r="M304" s="226"/>
      <c r="N304" s="226"/>
      <c r="O304" s="83"/>
    </row>
    <row r="305" spans="1:15" ht="60" customHeight="1" x14ac:dyDescent="0.25">
      <c r="A305" s="227" t="s">
        <v>375</v>
      </c>
      <c r="B305" s="230" t="s">
        <v>287</v>
      </c>
      <c r="C305" s="238"/>
      <c r="D305" s="241"/>
      <c r="E305" s="241"/>
      <c r="F305" s="244"/>
      <c r="G305" s="247"/>
      <c r="H305" s="250" t="s">
        <v>448</v>
      </c>
      <c r="I305" s="211">
        <v>50</v>
      </c>
      <c r="J305" s="211">
        <v>50</v>
      </c>
      <c r="K305" s="211">
        <v>50</v>
      </c>
      <c r="L305" s="211">
        <v>70.3</v>
      </c>
      <c r="M305" s="208">
        <f>L305/K305*100</f>
        <v>140.6</v>
      </c>
      <c r="N305" s="211" t="s">
        <v>393</v>
      </c>
      <c r="O305" s="184"/>
    </row>
    <row r="306" spans="1:15" ht="12.75" hidden="1" customHeight="1" x14ac:dyDescent="0.25">
      <c r="A306" s="228"/>
      <c r="B306" s="231"/>
      <c r="C306" s="239"/>
      <c r="D306" s="242"/>
      <c r="E306" s="242"/>
      <c r="F306" s="245"/>
      <c r="G306" s="248"/>
      <c r="H306" s="251"/>
      <c r="I306" s="212"/>
      <c r="J306" s="212"/>
      <c r="K306" s="212"/>
      <c r="L306" s="212"/>
      <c r="M306" s="209"/>
      <c r="N306" s="212"/>
      <c r="O306" s="199"/>
    </row>
    <row r="307" spans="1:15" ht="114" customHeight="1" x14ac:dyDescent="0.25">
      <c r="A307" s="228"/>
      <c r="B307" s="231"/>
      <c r="C307" s="239"/>
      <c r="D307" s="242"/>
      <c r="E307" s="242"/>
      <c r="F307" s="245"/>
      <c r="G307" s="248"/>
      <c r="H307" s="251"/>
      <c r="I307" s="212"/>
      <c r="J307" s="212"/>
      <c r="K307" s="212"/>
      <c r="L307" s="212"/>
      <c r="M307" s="209"/>
      <c r="N307" s="212"/>
      <c r="O307" s="199"/>
    </row>
    <row r="308" spans="1:15" ht="72.75" customHeight="1" x14ac:dyDescent="0.25">
      <c r="A308" s="228"/>
      <c r="B308" s="231"/>
      <c r="C308" s="239"/>
      <c r="D308" s="242"/>
      <c r="E308" s="242"/>
      <c r="F308" s="245"/>
      <c r="G308" s="248"/>
      <c r="H308" s="251"/>
      <c r="I308" s="212"/>
      <c r="J308" s="212"/>
      <c r="K308" s="212"/>
      <c r="L308" s="212"/>
      <c r="M308" s="209"/>
      <c r="N308" s="212"/>
      <c r="O308" s="199"/>
    </row>
    <row r="309" spans="1:15" ht="80.25" hidden="1" customHeight="1" x14ac:dyDescent="0.25">
      <c r="A309" s="228"/>
      <c r="B309" s="231"/>
      <c r="C309" s="239"/>
      <c r="D309" s="242"/>
      <c r="E309" s="242"/>
      <c r="F309" s="245"/>
      <c r="G309" s="248"/>
      <c r="H309" s="251"/>
      <c r="I309" s="212"/>
      <c r="J309" s="212"/>
      <c r="K309" s="212"/>
      <c r="L309" s="212"/>
      <c r="M309" s="209"/>
      <c r="N309" s="212"/>
      <c r="O309" s="199"/>
    </row>
    <row r="310" spans="1:15" ht="6" customHeight="1" x14ac:dyDescent="0.25">
      <c r="A310" s="229"/>
      <c r="B310" s="232"/>
      <c r="C310" s="240"/>
      <c r="D310" s="243"/>
      <c r="E310" s="243"/>
      <c r="F310" s="246"/>
      <c r="G310" s="249"/>
      <c r="H310" s="252"/>
      <c r="I310" s="213"/>
      <c r="J310" s="213"/>
      <c r="K310" s="213"/>
      <c r="L310" s="213"/>
      <c r="M310" s="210"/>
      <c r="N310" s="213"/>
      <c r="O310" s="185"/>
    </row>
    <row r="311" spans="1:15" ht="34.5" customHeight="1" x14ac:dyDescent="0.25">
      <c r="A311" s="1" t="s">
        <v>376</v>
      </c>
      <c r="B311" s="226" t="s">
        <v>288</v>
      </c>
      <c r="C311" s="226"/>
      <c r="D311" s="226"/>
      <c r="E311" s="226"/>
      <c r="F311" s="226"/>
      <c r="G311" s="226"/>
      <c r="H311" s="226"/>
      <c r="I311" s="226"/>
      <c r="J311" s="226"/>
      <c r="K311" s="226"/>
      <c r="L311" s="226"/>
      <c r="M311" s="226"/>
      <c r="N311" s="226"/>
      <c r="O311" s="83"/>
    </row>
    <row r="312" spans="1:15" ht="53.25" customHeight="1" x14ac:dyDescent="0.25">
      <c r="A312" s="227" t="s">
        <v>377</v>
      </c>
      <c r="B312" s="236" t="s">
        <v>289</v>
      </c>
      <c r="C312" s="92" t="s">
        <v>290</v>
      </c>
      <c r="D312" s="4">
        <v>22265.8</v>
      </c>
      <c r="E312" s="4">
        <f>D312</f>
        <v>22265.8</v>
      </c>
      <c r="F312" s="4">
        <v>22265.8</v>
      </c>
      <c r="G312" s="122">
        <f>F312/E312</f>
        <v>1</v>
      </c>
      <c r="H312" s="184" t="s">
        <v>449</v>
      </c>
      <c r="I312" s="211">
        <v>90</v>
      </c>
      <c r="J312" s="211">
        <v>90</v>
      </c>
      <c r="K312" s="211">
        <v>90</v>
      </c>
      <c r="L312" s="211">
        <v>90</v>
      </c>
      <c r="M312" s="208">
        <v>100</v>
      </c>
      <c r="N312" s="211" t="s">
        <v>393</v>
      </c>
      <c r="O312" s="214"/>
    </row>
    <row r="313" spans="1:15" ht="47.25" customHeight="1" x14ac:dyDescent="0.25">
      <c r="A313" s="228"/>
      <c r="B313" s="204"/>
      <c r="C313" s="93" t="s">
        <v>291</v>
      </c>
      <c r="D313" s="4">
        <v>14843.9</v>
      </c>
      <c r="E313" s="4">
        <f>D313</f>
        <v>14843.9</v>
      </c>
      <c r="F313" s="159">
        <v>14843.9</v>
      </c>
      <c r="G313" s="122">
        <f t="shared" ref="G313:G314" si="75">F313/E313</f>
        <v>1</v>
      </c>
      <c r="H313" s="199"/>
      <c r="I313" s="212"/>
      <c r="J313" s="212"/>
      <c r="K313" s="212"/>
      <c r="L313" s="212"/>
      <c r="M313" s="209"/>
      <c r="N313" s="212"/>
      <c r="O313" s="215"/>
    </row>
    <row r="314" spans="1:15" ht="37.5" customHeight="1" x14ac:dyDescent="0.25">
      <c r="A314" s="229"/>
      <c r="B314" s="237"/>
      <c r="C314" s="44" t="s">
        <v>292</v>
      </c>
      <c r="D314" s="4">
        <f>D312+D313</f>
        <v>37109.699999999997</v>
      </c>
      <c r="E314" s="4">
        <f t="shared" ref="E314:F314" si="76">E312+E313</f>
        <v>37109.699999999997</v>
      </c>
      <c r="F314" s="4">
        <f t="shared" si="76"/>
        <v>37109.699999999997</v>
      </c>
      <c r="G314" s="122">
        <f t="shared" si="75"/>
        <v>1</v>
      </c>
      <c r="H314" s="185"/>
      <c r="I314" s="213"/>
      <c r="J314" s="213"/>
      <c r="K314" s="213"/>
      <c r="L314" s="213"/>
      <c r="M314" s="210"/>
      <c r="N314" s="213"/>
      <c r="O314" s="216"/>
    </row>
    <row r="315" spans="1:15" ht="57" customHeight="1" x14ac:dyDescent="0.25">
      <c r="A315" s="227" t="s">
        <v>378</v>
      </c>
      <c r="B315" s="236" t="s">
        <v>293</v>
      </c>
      <c r="C315" s="94" t="s">
        <v>290</v>
      </c>
      <c r="D315" s="4">
        <v>1080</v>
      </c>
      <c r="E315" s="4">
        <f>D315</f>
        <v>1080</v>
      </c>
      <c r="F315" s="4">
        <v>1080</v>
      </c>
      <c r="G315" s="122">
        <f>F315/E315</f>
        <v>1</v>
      </c>
      <c r="H315" s="184" t="s">
        <v>450</v>
      </c>
      <c r="I315" s="211">
        <v>48</v>
      </c>
      <c r="J315" s="211">
        <v>48</v>
      </c>
      <c r="K315" s="211">
        <v>50</v>
      </c>
      <c r="L315" s="211">
        <v>50</v>
      </c>
      <c r="M315" s="208">
        <v>100</v>
      </c>
      <c r="N315" s="211" t="s">
        <v>393</v>
      </c>
      <c r="O315" s="214"/>
    </row>
    <row r="316" spans="1:15" ht="50.25" customHeight="1" x14ac:dyDescent="0.25">
      <c r="A316" s="228"/>
      <c r="B316" s="204"/>
      <c r="C316" s="82" t="s">
        <v>291</v>
      </c>
      <c r="D316" s="4">
        <v>720</v>
      </c>
      <c r="E316" s="4">
        <f>D316</f>
        <v>720</v>
      </c>
      <c r="F316" s="4">
        <v>720</v>
      </c>
      <c r="G316" s="122">
        <f>F316/E316</f>
        <v>1</v>
      </c>
      <c r="H316" s="199"/>
      <c r="I316" s="212"/>
      <c r="J316" s="212"/>
      <c r="K316" s="212"/>
      <c r="L316" s="212"/>
      <c r="M316" s="209"/>
      <c r="N316" s="212"/>
      <c r="O316" s="215"/>
    </row>
    <row r="317" spans="1:15" ht="119.25" customHeight="1" x14ac:dyDescent="0.25">
      <c r="A317" s="229"/>
      <c r="B317" s="237"/>
      <c r="C317" s="44" t="s">
        <v>292</v>
      </c>
      <c r="D317" s="4">
        <f>D316+D315</f>
        <v>1800</v>
      </c>
      <c r="E317" s="4">
        <f>E316+E315</f>
        <v>1800</v>
      </c>
      <c r="F317" s="4">
        <f>F316+F315</f>
        <v>1800</v>
      </c>
      <c r="G317" s="122">
        <f t="shared" ref="G317" si="77">F317/E317</f>
        <v>1</v>
      </c>
      <c r="H317" s="185"/>
      <c r="I317" s="213"/>
      <c r="J317" s="213"/>
      <c r="K317" s="213"/>
      <c r="L317" s="213"/>
      <c r="M317" s="210"/>
      <c r="N317" s="213"/>
      <c r="O317" s="216"/>
    </row>
    <row r="318" spans="1:15" ht="36" customHeight="1" x14ac:dyDescent="0.25">
      <c r="A318" s="95" t="s">
        <v>379</v>
      </c>
      <c r="B318" s="226" t="s">
        <v>294</v>
      </c>
      <c r="C318" s="226"/>
      <c r="D318" s="226"/>
      <c r="E318" s="226"/>
      <c r="F318" s="226"/>
      <c r="G318" s="226"/>
      <c r="H318" s="226"/>
      <c r="I318" s="226"/>
      <c r="J318" s="226"/>
      <c r="K318" s="226"/>
      <c r="L318" s="226"/>
      <c r="M318" s="226"/>
      <c r="N318" s="226"/>
      <c r="O318" s="83"/>
    </row>
    <row r="319" spans="1:15" ht="45.75" customHeight="1" x14ac:dyDescent="0.25">
      <c r="A319" s="227" t="s">
        <v>261</v>
      </c>
      <c r="B319" s="230" t="s">
        <v>295</v>
      </c>
      <c r="C319" s="94" t="s">
        <v>290</v>
      </c>
      <c r="D319" s="88"/>
      <c r="E319" s="4"/>
      <c r="F319" s="4"/>
      <c r="G319" s="122"/>
      <c r="H319" s="184" t="s">
        <v>451</v>
      </c>
      <c r="I319" s="233">
        <v>90</v>
      </c>
      <c r="J319" s="233">
        <v>90</v>
      </c>
      <c r="K319" s="233">
        <v>90</v>
      </c>
      <c r="L319" s="233">
        <v>90</v>
      </c>
      <c r="M319" s="220">
        <v>100</v>
      </c>
      <c r="N319" s="211" t="s">
        <v>393</v>
      </c>
      <c r="O319" s="214"/>
    </row>
    <row r="320" spans="1:15" ht="48" customHeight="1" x14ac:dyDescent="0.25">
      <c r="A320" s="228"/>
      <c r="B320" s="231"/>
      <c r="C320" s="82" t="s">
        <v>291</v>
      </c>
      <c r="D320" s="88"/>
      <c r="E320" s="4"/>
      <c r="F320" s="4"/>
      <c r="G320" s="122"/>
      <c r="H320" s="199"/>
      <c r="I320" s="234"/>
      <c r="J320" s="234"/>
      <c r="K320" s="234"/>
      <c r="L320" s="234"/>
      <c r="M320" s="221"/>
      <c r="N320" s="212"/>
      <c r="O320" s="215"/>
    </row>
    <row r="321" spans="1:15" ht="71.25" customHeight="1" x14ac:dyDescent="0.25">
      <c r="A321" s="229"/>
      <c r="B321" s="232"/>
      <c r="C321" s="44" t="s">
        <v>292</v>
      </c>
      <c r="D321" s="88">
        <f>D319+D320</f>
        <v>0</v>
      </c>
      <c r="E321" s="4">
        <f t="shared" ref="E321:F321" si="78">E319+E320</f>
        <v>0</v>
      </c>
      <c r="F321" s="4">
        <f t="shared" si="78"/>
        <v>0</v>
      </c>
      <c r="G321" s="122"/>
      <c r="H321" s="185"/>
      <c r="I321" s="235"/>
      <c r="J321" s="235"/>
      <c r="K321" s="235"/>
      <c r="L321" s="235"/>
      <c r="M321" s="222"/>
      <c r="N321" s="213"/>
      <c r="O321" s="216"/>
    </row>
    <row r="322" spans="1:15" ht="53.25" customHeight="1" x14ac:dyDescent="0.25">
      <c r="A322" s="200"/>
      <c r="B322" s="203" t="s">
        <v>296</v>
      </c>
      <c r="C322" s="96" t="s">
        <v>45</v>
      </c>
      <c r="D322" s="97">
        <f t="shared" ref="D322:F323" si="79">SUM(D312,D315,D319)</f>
        <v>23345.8</v>
      </c>
      <c r="E322" s="97">
        <f t="shared" si="79"/>
        <v>23345.8</v>
      </c>
      <c r="F322" s="97">
        <f t="shared" si="79"/>
        <v>23345.8</v>
      </c>
      <c r="G322" s="98">
        <f>F322/E322</f>
        <v>1</v>
      </c>
      <c r="H322" s="54"/>
      <c r="I322" s="63"/>
      <c r="J322" s="63"/>
      <c r="K322" s="63"/>
      <c r="L322" s="63"/>
      <c r="M322" s="63"/>
      <c r="N322" s="63"/>
      <c r="O322" s="55"/>
    </row>
    <row r="323" spans="1:15" ht="60" customHeight="1" x14ac:dyDescent="0.25">
      <c r="A323" s="201"/>
      <c r="B323" s="204"/>
      <c r="C323" s="96" t="s">
        <v>52</v>
      </c>
      <c r="D323" s="97">
        <f t="shared" si="79"/>
        <v>15563.9</v>
      </c>
      <c r="E323" s="97">
        <f t="shared" si="79"/>
        <v>15563.9</v>
      </c>
      <c r="F323" s="97">
        <f t="shared" si="79"/>
        <v>15563.9</v>
      </c>
      <c r="G323" s="98">
        <f t="shared" ref="G323:G324" si="80">F323/E323</f>
        <v>1</v>
      </c>
      <c r="H323" s="54"/>
      <c r="I323" s="63"/>
      <c r="J323" s="63"/>
      <c r="K323" s="63"/>
      <c r="L323" s="63"/>
      <c r="M323" s="63"/>
      <c r="N323" s="63"/>
      <c r="O323" s="55"/>
    </row>
    <row r="324" spans="1:15" ht="26.25" customHeight="1" x14ac:dyDescent="0.25">
      <c r="A324" s="202"/>
      <c r="B324" s="205"/>
      <c r="C324" s="96" t="s">
        <v>47</v>
      </c>
      <c r="D324" s="97">
        <f>D322+D323</f>
        <v>38909.699999999997</v>
      </c>
      <c r="E324" s="97">
        <f>E322+E323</f>
        <v>38909.699999999997</v>
      </c>
      <c r="F324" s="97">
        <f t="shared" ref="F324" si="81">F322+F323</f>
        <v>38909.699999999997</v>
      </c>
      <c r="G324" s="98">
        <f t="shared" si="80"/>
        <v>1</v>
      </c>
      <c r="H324" s="54"/>
      <c r="I324" s="63"/>
      <c r="J324" s="63"/>
      <c r="K324" s="63"/>
      <c r="L324" s="63"/>
      <c r="M324" s="63"/>
      <c r="N324" s="63"/>
      <c r="O324" s="55"/>
    </row>
    <row r="325" spans="1:15" s="35" customFormat="1" ht="28.5" customHeight="1" x14ac:dyDescent="0.25">
      <c r="A325" s="99" t="s">
        <v>275</v>
      </c>
      <c r="B325" s="217" t="s">
        <v>297</v>
      </c>
      <c r="C325" s="217"/>
      <c r="D325" s="217"/>
      <c r="E325" s="217"/>
      <c r="F325" s="217"/>
      <c r="G325" s="217"/>
      <c r="H325" s="217"/>
      <c r="I325" s="217"/>
      <c r="J325" s="217"/>
      <c r="K325" s="217"/>
      <c r="L325" s="217"/>
      <c r="M325" s="217"/>
      <c r="N325" s="217"/>
      <c r="O325" s="100"/>
    </row>
    <row r="326" spans="1:15" s="35" customFormat="1" ht="26.25" customHeight="1" x14ac:dyDescent="0.25">
      <c r="A326" s="101" t="s">
        <v>277</v>
      </c>
      <c r="B326" s="218" t="s">
        <v>298</v>
      </c>
      <c r="C326" s="218"/>
      <c r="D326" s="218"/>
      <c r="E326" s="218"/>
      <c r="F326" s="218"/>
      <c r="G326" s="218"/>
      <c r="H326" s="218"/>
      <c r="I326" s="218"/>
      <c r="J326" s="218"/>
      <c r="K326" s="218"/>
      <c r="L326" s="218"/>
      <c r="M326" s="218"/>
      <c r="N326" s="218"/>
      <c r="O326" s="102"/>
    </row>
    <row r="327" spans="1:15" s="35" customFormat="1" ht="26.25" customHeight="1" x14ac:dyDescent="0.25">
      <c r="A327" s="103" t="s">
        <v>278</v>
      </c>
      <c r="B327" s="219" t="s">
        <v>315</v>
      </c>
      <c r="C327" s="219"/>
      <c r="D327" s="219"/>
      <c r="E327" s="219"/>
      <c r="F327" s="219"/>
      <c r="G327" s="219"/>
      <c r="H327" s="219"/>
      <c r="I327" s="219"/>
      <c r="J327" s="219"/>
      <c r="K327" s="219"/>
      <c r="L327" s="219"/>
      <c r="M327" s="219"/>
      <c r="N327" s="219"/>
      <c r="O327" s="71"/>
    </row>
    <row r="328" spans="1:15" s="35" customFormat="1" ht="26.25" customHeight="1" x14ac:dyDescent="0.25">
      <c r="A328" s="101" t="s">
        <v>380</v>
      </c>
      <c r="B328" s="219" t="s">
        <v>299</v>
      </c>
      <c r="C328" s="219"/>
      <c r="D328" s="219"/>
      <c r="E328" s="219"/>
      <c r="F328" s="219"/>
      <c r="G328" s="219"/>
      <c r="H328" s="219"/>
      <c r="I328" s="219"/>
      <c r="J328" s="219"/>
      <c r="K328" s="219"/>
      <c r="L328" s="219"/>
      <c r="M328" s="219"/>
      <c r="N328" s="219"/>
      <c r="O328" s="71"/>
    </row>
    <row r="329" spans="1:15" s="35" customFormat="1" ht="55.5" customHeight="1" x14ac:dyDescent="0.25">
      <c r="A329" s="101" t="s">
        <v>281</v>
      </c>
      <c r="B329" s="158" t="s">
        <v>300</v>
      </c>
      <c r="C329" s="131"/>
      <c r="D329" s="159"/>
      <c r="E329" s="159"/>
      <c r="F329" s="159"/>
      <c r="G329" s="160"/>
      <c r="H329" s="166" t="s">
        <v>452</v>
      </c>
      <c r="I329" s="169" t="s">
        <v>301</v>
      </c>
      <c r="J329" s="169" t="s">
        <v>301</v>
      </c>
      <c r="K329" s="169" t="s">
        <v>301</v>
      </c>
      <c r="L329" s="169" t="s">
        <v>301</v>
      </c>
      <c r="M329" s="164">
        <v>100</v>
      </c>
      <c r="N329" s="169" t="s">
        <v>301</v>
      </c>
      <c r="O329" s="129"/>
    </row>
    <row r="330" spans="1:15" s="35" customFormat="1" ht="26.25" customHeight="1" x14ac:dyDescent="0.25">
      <c r="A330" s="101" t="s">
        <v>285</v>
      </c>
      <c r="B330" s="311" t="s">
        <v>302</v>
      </c>
      <c r="C330" s="311"/>
      <c r="D330" s="311"/>
      <c r="E330" s="311"/>
      <c r="F330" s="311"/>
      <c r="G330" s="311"/>
      <c r="H330" s="311"/>
      <c r="I330" s="311"/>
      <c r="J330" s="311"/>
      <c r="K330" s="311"/>
      <c r="L330" s="311"/>
      <c r="M330" s="311"/>
      <c r="N330" s="311"/>
      <c r="O330" s="161"/>
    </row>
    <row r="331" spans="1:15" s="35" customFormat="1" ht="67.5" customHeight="1" x14ac:dyDescent="0.25">
      <c r="A331" s="101" t="s">
        <v>360</v>
      </c>
      <c r="B331" s="158" t="s">
        <v>303</v>
      </c>
      <c r="C331" s="131"/>
      <c r="D331" s="159"/>
      <c r="E331" s="159"/>
      <c r="F331" s="159"/>
      <c r="G331" s="160"/>
      <c r="H331" s="166" t="s">
        <v>453</v>
      </c>
      <c r="I331" s="169" t="s">
        <v>301</v>
      </c>
      <c r="J331" s="169" t="s">
        <v>301</v>
      </c>
      <c r="K331" s="169" t="s">
        <v>301</v>
      </c>
      <c r="L331" s="169" t="s">
        <v>301</v>
      </c>
      <c r="M331" s="164">
        <v>100</v>
      </c>
      <c r="N331" s="169" t="s">
        <v>301</v>
      </c>
      <c r="O331" s="129"/>
    </row>
    <row r="332" spans="1:15" s="35" customFormat="1" ht="26.25" customHeight="1" x14ac:dyDescent="0.25">
      <c r="A332" s="101" t="s">
        <v>381</v>
      </c>
      <c r="B332" s="219" t="s">
        <v>304</v>
      </c>
      <c r="C332" s="219"/>
      <c r="D332" s="219"/>
      <c r="E332" s="219"/>
      <c r="F332" s="219"/>
      <c r="G332" s="219"/>
      <c r="H332" s="219"/>
      <c r="I332" s="219"/>
      <c r="J332" s="219"/>
      <c r="K332" s="219"/>
      <c r="L332" s="219"/>
      <c r="M332" s="219"/>
      <c r="N332" s="219"/>
      <c r="O332" s="71"/>
    </row>
    <row r="333" spans="1:15" s="35" customFormat="1" ht="59.25" customHeight="1" x14ac:dyDescent="0.25">
      <c r="A333" s="193" t="s">
        <v>382</v>
      </c>
      <c r="B333" s="315" t="s">
        <v>314</v>
      </c>
      <c r="C333" s="131" t="s">
        <v>45</v>
      </c>
      <c r="D333" s="159">
        <v>108350.9</v>
      </c>
      <c r="E333" s="159">
        <f>D333</f>
        <v>108350.9</v>
      </c>
      <c r="F333" s="159">
        <v>108307.1</v>
      </c>
      <c r="G333" s="160">
        <f t="shared" ref="G333:G348" si="82">F333/E333</f>
        <v>0.99959575785711063</v>
      </c>
      <c r="H333" s="184" t="s">
        <v>454</v>
      </c>
      <c r="I333" s="211">
        <v>100</v>
      </c>
      <c r="J333" s="211">
        <v>100</v>
      </c>
      <c r="K333" s="211">
        <v>100</v>
      </c>
      <c r="L333" s="211">
        <v>100</v>
      </c>
      <c r="M333" s="220">
        <v>100</v>
      </c>
      <c r="N333" s="211" t="s">
        <v>393</v>
      </c>
      <c r="O333" s="223"/>
    </row>
    <row r="334" spans="1:15" s="35" customFormat="1" ht="57.75" customHeight="1" x14ac:dyDescent="0.25">
      <c r="A334" s="194"/>
      <c r="B334" s="337"/>
      <c r="C334" s="131" t="s">
        <v>291</v>
      </c>
      <c r="D334" s="159">
        <v>72234</v>
      </c>
      <c r="E334" s="159">
        <f>D334</f>
        <v>72234</v>
      </c>
      <c r="F334" s="159">
        <v>72204.7</v>
      </c>
      <c r="G334" s="160">
        <f t="shared" si="82"/>
        <v>0.9995943738405737</v>
      </c>
      <c r="H334" s="199"/>
      <c r="I334" s="212"/>
      <c r="J334" s="212"/>
      <c r="K334" s="212"/>
      <c r="L334" s="212"/>
      <c r="M334" s="221"/>
      <c r="N334" s="212"/>
      <c r="O334" s="224"/>
    </row>
    <row r="335" spans="1:15" s="35" customFormat="1" ht="26.25" customHeight="1" x14ac:dyDescent="0.25">
      <c r="A335" s="194"/>
      <c r="B335" s="337"/>
      <c r="C335" s="131" t="s">
        <v>292</v>
      </c>
      <c r="D335" s="159">
        <f>D333+D334</f>
        <v>180584.9</v>
      </c>
      <c r="E335" s="159">
        <f t="shared" ref="E335:F335" si="83">E333+E334</f>
        <v>180584.9</v>
      </c>
      <c r="F335" s="159">
        <f t="shared" si="83"/>
        <v>180511.8</v>
      </c>
      <c r="G335" s="160">
        <f t="shared" si="82"/>
        <v>0.99959520425018922</v>
      </c>
      <c r="H335" s="185"/>
      <c r="I335" s="213"/>
      <c r="J335" s="213"/>
      <c r="K335" s="213"/>
      <c r="L335" s="213"/>
      <c r="M335" s="222"/>
      <c r="N335" s="213"/>
      <c r="O335" s="225"/>
    </row>
    <row r="336" spans="1:15" s="35" customFormat="1" ht="52.5" customHeight="1" x14ac:dyDescent="0.25">
      <c r="A336" s="194"/>
      <c r="B336" s="337"/>
      <c r="C336" s="131" t="s">
        <v>45</v>
      </c>
      <c r="D336" s="159">
        <v>6885</v>
      </c>
      <c r="E336" s="159">
        <f>D336</f>
        <v>6885</v>
      </c>
      <c r="F336" s="159">
        <v>6885</v>
      </c>
      <c r="G336" s="160">
        <f t="shared" si="82"/>
        <v>1</v>
      </c>
      <c r="H336" s="184" t="s">
        <v>455</v>
      </c>
      <c r="I336" s="211">
        <v>100</v>
      </c>
      <c r="J336" s="211">
        <v>100</v>
      </c>
      <c r="K336" s="211">
        <v>100</v>
      </c>
      <c r="L336" s="211">
        <v>100</v>
      </c>
      <c r="M336" s="208">
        <v>100</v>
      </c>
      <c r="N336" s="211" t="s">
        <v>393</v>
      </c>
      <c r="O336" s="223"/>
    </row>
    <row r="337" spans="1:15" s="35" customFormat="1" ht="51.75" customHeight="1" x14ac:dyDescent="0.25">
      <c r="A337" s="194"/>
      <c r="B337" s="337"/>
      <c r="C337" s="131" t="s">
        <v>291</v>
      </c>
      <c r="D337" s="159">
        <v>4590</v>
      </c>
      <c r="E337" s="159">
        <f>D337</f>
        <v>4590</v>
      </c>
      <c r="F337" s="159">
        <v>4590</v>
      </c>
      <c r="G337" s="160">
        <f t="shared" si="82"/>
        <v>1</v>
      </c>
      <c r="H337" s="199"/>
      <c r="I337" s="212"/>
      <c r="J337" s="212"/>
      <c r="K337" s="212"/>
      <c r="L337" s="212"/>
      <c r="M337" s="209"/>
      <c r="N337" s="212"/>
      <c r="O337" s="224"/>
    </row>
    <row r="338" spans="1:15" s="35" customFormat="1" ht="26.25" customHeight="1" x14ac:dyDescent="0.25">
      <c r="A338" s="194"/>
      <c r="B338" s="337"/>
      <c r="C338" s="131" t="s">
        <v>292</v>
      </c>
      <c r="D338" s="159">
        <f>D336+D337</f>
        <v>11475</v>
      </c>
      <c r="E338" s="159">
        <f t="shared" ref="E338:F338" si="84">E336+E337</f>
        <v>11475</v>
      </c>
      <c r="F338" s="159">
        <f t="shared" si="84"/>
        <v>11475</v>
      </c>
      <c r="G338" s="160">
        <f t="shared" si="82"/>
        <v>1</v>
      </c>
      <c r="H338" s="185"/>
      <c r="I338" s="213"/>
      <c r="J338" s="213"/>
      <c r="K338" s="213"/>
      <c r="L338" s="213"/>
      <c r="M338" s="210"/>
      <c r="N338" s="213"/>
      <c r="O338" s="225"/>
    </row>
    <row r="339" spans="1:15" s="35" customFormat="1" ht="51.75" customHeight="1" x14ac:dyDescent="0.25">
      <c r="A339" s="194"/>
      <c r="B339" s="337"/>
      <c r="C339" s="131" t="s">
        <v>45</v>
      </c>
      <c r="D339" s="159">
        <v>229335.3</v>
      </c>
      <c r="E339" s="159">
        <f>D339</f>
        <v>229335.3</v>
      </c>
      <c r="F339" s="159">
        <v>229301.9</v>
      </c>
      <c r="G339" s="160">
        <f t="shared" si="82"/>
        <v>0.99985436171404929</v>
      </c>
      <c r="H339" s="184" t="s">
        <v>456</v>
      </c>
      <c r="I339" s="211">
        <v>100</v>
      </c>
      <c r="J339" s="211">
        <v>100</v>
      </c>
      <c r="K339" s="211">
        <v>100</v>
      </c>
      <c r="L339" s="211">
        <v>100</v>
      </c>
      <c r="M339" s="220">
        <v>100</v>
      </c>
      <c r="N339" s="211" t="s">
        <v>393</v>
      </c>
      <c r="O339" s="223"/>
    </row>
    <row r="340" spans="1:15" s="35" customFormat="1" ht="54" customHeight="1" x14ac:dyDescent="0.25">
      <c r="A340" s="194"/>
      <c r="B340" s="337"/>
      <c r="C340" s="131" t="s">
        <v>291</v>
      </c>
      <c r="D340" s="159">
        <v>152890.1</v>
      </c>
      <c r="E340" s="159">
        <f>D340</f>
        <v>152890.1</v>
      </c>
      <c r="F340" s="159">
        <v>152867.9</v>
      </c>
      <c r="G340" s="160">
        <f t="shared" si="82"/>
        <v>0.99985479766184981</v>
      </c>
      <c r="H340" s="206"/>
      <c r="I340" s="212"/>
      <c r="J340" s="212"/>
      <c r="K340" s="212"/>
      <c r="L340" s="212"/>
      <c r="M340" s="221"/>
      <c r="N340" s="212"/>
      <c r="O340" s="224"/>
    </row>
    <row r="341" spans="1:15" s="35" customFormat="1" ht="26.25" customHeight="1" x14ac:dyDescent="0.25">
      <c r="A341" s="195"/>
      <c r="B341" s="316"/>
      <c r="C341" s="131" t="s">
        <v>292</v>
      </c>
      <c r="D341" s="159">
        <f>D339+D340</f>
        <v>382225.4</v>
      </c>
      <c r="E341" s="159">
        <f t="shared" ref="E341:F341" si="85">E339+E340</f>
        <v>382225.4</v>
      </c>
      <c r="F341" s="159">
        <f t="shared" si="85"/>
        <v>382169.8</v>
      </c>
      <c r="G341" s="160">
        <f t="shared" si="82"/>
        <v>0.99985453609310104</v>
      </c>
      <c r="H341" s="207"/>
      <c r="I341" s="213"/>
      <c r="J341" s="213"/>
      <c r="K341" s="213"/>
      <c r="L341" s="213"/>
      <c r="M341" s="222"/>
      <c r="N341" s="213"/>
      <c r="O341" s="225"/>
    </row>
    <row r="342" spans="1:15" s="35" customFormat="1" ht="26.25" customHeight="1" x14ac:dyDescent="0.25">
      <c r="A342" s="101" t="s">
        <v>383</v>
      </c>
      <c r="B342" s="192" t="s">
        <v>305</v>
      </c>
      <c r="C342" s="192"/>
      <c r="D342" s="192"/>
      <c r="E342" s="192"/>
      <c r="F342" s="192"/>
      <c r="G342" s="192"/>
      <c r="H342" s="192"/>
      <c r="I342" s="192"/>
      <c r="J342" s="192"/>
      <c r="K342" s="192"/>
      <c r="L342" s="192"/>
      <c r="M342" s="192"/>
      <c r="N342" s="192"/>
      <c r="O342" s="104"/>
    </row>
    <row r="343" spans="1:15" s="35" customFormat="1" ht="57.75" customHeight="1" x14ac:dyDescent="0.25">
      <c r="A343" s="193" t="s">
        <v>384</v>
      </c>
      <c r="B343" s="196" t="s">
        <v>306</v>
      </c>
      <c r="C343" s="131" t="s">
        <v>45</v>
      </c>
      <c r="D343" s="159">
        <v>39114.300000000003</v>
      </c>
      <c r="E343" s="159">
        <f>D343</f>
        <v>39114.300000000003</v>
      </c>
      <c r="F343" s="159">
        <v>39104.1</v>
      </c>
      <c r="G343" s="160">
        <f t="shared" si="82"/>
        <v>0.99973922580744112</v>
      </c>
      <c r="H343" s="184" t="s">
        <v>457</v>
      </c>
      <c r="I343" s="211">
        <v>100</v>
      </c>
      <c r="J343" s="211">
        <v>100</v>
      </c>
      <c r="K343" s="211">
        <v>100</v>
      </c>
      <c r="L343" s="211">
        <v>100</v>
      </c>
      <c r="M343" s="220">
        <v>100</v>
      </c>
      <c r="N343" s="211">
        <v>100</v>
      </c>
      <c r="O343" s="223"/>
    </row>
    <row r="344" spans="1:15" s="35" customFormat="1" ht="50.25" customHeight="1" x14ac:dyDescent="0.25">
      <c r="A344" s="194"/>
      <c r="B344" s="197"/>
      <c r="C344" s="131" t="s">
        <v>291</v>
      </c>
      <c r="D344" s="159">
        <v>26076.2</v>
      </c>
      <c r="E344" s="159">
        <f>D344</f>
        <v>26076.2</v>
      </c>
      <c r="F344" s="159">
        <v>26069.4</v>
      </c>
      <c r="G344" s="160">
        <f t="shared" si="82"/>
        <v>0.99973922580744135</v>
      </c>
      <c r="H344" s="199"/>
      <c r="I344" s="212"/>
      <c r="J344" s="212"/>
      <c r="K344" s="212"/>
      <c r="L344" s="212"/>
      <c r="M344" s="221"/>
      <c r="N344" s="212"/>
      <c r="O344" s="224"/>
    </row>
    <row r="345" spans="1:15" s="35" customFormat="1" ht="26.25" customHeight="1" x14ac:dyDescent="0.25">
      <c r="A345" s="195"/>
      <c r="B345" s="198"/>
      <c r="C345" s="131" t="s">
        <v>292</v>
      </c>
      <c r="D345" s="159">
        <f>D343+D344</f>
        <v>65190.5</v>
      </c>
      <c r="E345" s="159">
        <f t="shared" ref="E345:F345" si="86">E343+E344</f>
        <v>65190.5</v>
      </c>
      <c r="F345" s="159">
        <f t="shared" si="86"/>
        <v>65173.5</v>
      </c>
      <c r="G345" s="160">
        <f t="shared" si="82"/>
        <v>0.99973922580744123</v>
      </c>
      <c r="H345" s="185"/>
      <c r="I345" s="213"/>
      <c r="J345" s="213"/>
      <c r="K345" s="213"/>
      <c r="L345" s="213"/>
      <c r="M345" s="222"/>
      <c r="N345" s="213"/>
      <c r="O345" s="225"/>
    </row>
    <row r="346" spans="1:15" ht="53.25" customHeight="1" x14ac:dyDescent="0.25">
      <c r="A346" s="200"/>
      <c r="B346" s="203" t="s">
        <v>307</v>
      </c>
      <c r="C346" s="96" t="s">
        <v>45</v>
      </c>
      <c r="D346" s="97">
        <f t="shared" ref="D346:F347" si="87">D333+D336+D339+D343</f>
        <v>383685.49999999994</v>
      </c>
      <c r="E346" s="97">
        <f t="shared" si="87"/>
        <v>383685.49999999994</v>
      </c>
      <c r="F346" s="97">
        <f>F333+F336+F339+F343</f>
        <v>383598.1</v>
      </c>
      <c r="G346" s="105">
        <f t="shared" si="82"/>
        <v>0.99977220927035304</v>
      </c>
      <c r="H346" s="54"/>
      <c r="I346" s="54"/>
      <c r="J346" s="54"/>
      <c r="K346" s="54"/>
      <c r="L346" s="54"/>
      <c r="M346" s="54"/>
      <c r="N346" s="54"/>
      <c r="O346" s="55"/>
    </row>
    <row r="347" spans="1:15" ht="60" customHeight="1" x14ac:dyDescent="0.25">
      <c r="A347" s="201"/>
      <c r="B347" s="204"/>
      <c r="C347" s="96" t="s">
        <v>52</v>
      </c>
      <c r="D347" s="97">
        <f t="shared" si="87"/>
        <v>255790.30000000002</v>
      </c>
      <c r="E347" s="97">
        <f t="shared" si="87"/>
        <v>255790.30000000002</v>
      </c>
      <c r="F347" s="97">
        <f t="shared" si="87"/>
        <v>255731.99999999997</v>
      </c>
      <c r="G347" s="105">
        <f t="shared" si="82"/>
        <v>0.9997720789255885</v>
      </c>
      <c r="H347" s="54"/>
      <c r="I347" s="54"/>
      <c r="J347" s="54"/>
      <c r="K347" s="54"/>
      <c r="L347" s="54"/>
      <c r="M347" s="54"/>
      <c r="N347" s="54"/>
      <c r="O347" s="55"/>
    </row>
    <row r="348" spans="1:15" ht="26.25" customHeight="1" x14ac:dyDescent="0.25">
      <c r="A348" s="202"/>
      <c r="B348" s="205"/>
      <c r="C348" s="96" t="s">
        <v>47</v>
      </c>
      <c r="D348" s="97">
        <f>D346+D347</f>
        <v>639475.79999999993</v>
      </c>
      <c r="E348" s="97">
        <f>E346+E347</f>
        <v>639475.79999999993</v>
      </c>
      <c r="F348" s="97">
        <f>F346+F347</f>
        <v>639330.1</v>
      </c>
      <c r="G348" s="105">
        <f t="shared" si="82"/>
        <v>0.99977215713245138</v>
      </c>
      <c r="H348" s="54"/>
      <c r="I348" s="54"/>
      <c r="J348" s="54"/>
      <c r="K348" s="54"/>
      <c r="L348" s="54"/>
      <c r="M348" s="54"/>
      <c r="N348" s="54"/>
      <c r="O348" s="55"/>
    </row>
    <row r="349" spans="1:15" ht="65.25" customHeight="1" x14ac:dyDescent="0.25">
      <c r="A349" s="186" t="s">
        <v>308</v>
      </c>
      <c r="B349" s="187"/>
      <c r="C349" s="106" t="s">
        <v>45</v>
      </c>
      <c r="D349" s="107">
        <f>D61+D110+D158+D234+D265+D322+D346</f>
        <v>11209104.100000001</v>
      </c>
      <c r="E349" s="107">
        <f>E61+E110+E158+E234+E265+E322+E346</f>
        <v>11154242.000000002</v>
      </c>
      <c r="F349" s="107">
        <f>F61+F110+F158+F234+F265+F322+F346</f>
        <v>10847403.1</v>
      </c>
      <c r="G349" s="108">
        <f>F349/E349</f>
        <v>0.9724912817921646</v>
      </c>
      <c r="H349" s="109"/>
      <c r="I349" s="109"/>
      <c r="J349" s="109"/>
      <c r="K349" s="109"/>
      <c r="L349" s="109"/>
      <c r="M349" s="109"/>
      <c r="N349" s="109"/>
      <c r="O349" s="110"/>
    </row>
    <row r="350" spans="1:15" ht="64.5" customHeight="1" x14ac:dyDescent="0.25">
      <c r="A350" s="188" t="s">
        <v>309</v>
      </c>
      <c r="B350" s="189"/>
      <c r="C350" s="106" t="s">
        <v>52</v>
      </c>
      <c r="D350" s="107">
        <f>D62+D109+D157+D235+D266+D286+D294+D323+D347</f>
        <v>26904763.299999997</v>
      </c>
      <c r="E350" s="107">
        <f>E62+E109+E157+E235+E266+E286+E294+E323+E347</f>
        <v>26728807.699999999</v>
      </c>
      <c r="F350" s="107">
        <f>F62+F109+F157+F235+F266+F286+F294+F323+F347</f>
        <v>26145943.599999998</v>
      </c>
      <c r="G350" s="108">
        <f>F350/E350</f>
        <v>0.97819341189693243</v>
      </c>
      <c r="H350" s="109"/>
      <c r="I350" s="109"/>
      <c r="J350" s="109"/>
      <c r="K350" s="109"/>
      <c r="L350" s="109"/>
      <c r="M350" s="109"/>
      <c r="N350" s="109"/>
      <c r="O350" s="110"/>
    </row>
    <row r="351" spans="1:15" ht="64.5" customHeight="1" x14ac:dyDescent="0.25">
      <c r="A351" s="188"/>
      <c r="B351" s="189"/>
      <c r="C351" s="106" t="s">
        <v>398</v>
      </c>
      <c r="D351" s="107">
        <f>D63</f>
        <v>3383.7</v>
      </c>
      <c r="E351" s="107">
        <f>E63</f>
        <v>3418.1</v>
      </c>
      <c r="F351" s="107">
        <f>F63</f>
        <v>3418.1</v>
      </c>
      <c r="G351" s="108">
        <f>F351/E351</f>
        <v>1</v>
      </c>
      <c r="H351" s="109"/>
      <c r="I351" s="109"/>
      <c r="J351" s="109"/>
      <c r="K351" s="109"/>
      <c r="L351" s="109"/>
      <c r="M351" s="109"/>
      <c r="N351" s="109"/>
      <c r="O351" s="110"/>
    </row>
    <row r="352" spans="1:15" ht="45.75" customHeight="1" x14ac:dyDescent="0.25">
      <c r="A352" s="190" t="s">
        <v>309</v>
      </c>
      <c r="B352" s="191"/>
      <c r="C352" s="106" t="s">
        <v>47</v>
      </c>
      <c r="D352" s="107">
        <f>SUM(D349:D351)</f>
        <v>38117251.100000001</v>
      </c>
      <c r="E352" s="107">
        <f t="shared" ref="E352:F352" si="88">SUM(E349:E351)</f>
        <v>37886467.800000004</v>
      </c>
      <c r="F352" s="107">
        <f t="shared" si="88"/>
        <v>36996764.799999997</v>
      </c>
      <c r="G352" s="108">
        <f>F352/E352</f>
        <v>0.97651660205705404</v>
      </c>
      <c r="H352" s="109"/>
      <c r="I352" s="109"/>
      <c r="J352" s="109"/>
      <c r="K352" s="109"/>
      <c r="L352" s="109"/>
      <c r="M352" s="109"/>
      <c r="N352" s="109"/>
      <c r="O352" s="110"/>
    </row>
    <row r="353" spans="6:8" x14ac:dyDescent="0.25">
      <c r="F353" s="112"/>
      <c r="G353" s="113"/>
      <c r="H353" s="114"/>
    </row>
    <row r="354" spans="6:8" x14ac:dyDescent="0.25">
      <c r="F354" s="112"/>
      <c r="G354" s="113"/>
      <c r="H354" s="114"/>
    </row>
    <row r="355" spans="6:8" ht="54" customHeight="1" x14ac:dyDescent="0.25">
      <c r="F355" s="112"/>
      <c r="G355" s="113"/>
      <c r="H355" s="114"/>
    </row>
    <row r="356" spans="6:8" ht="54" customHeight="1" x14ac:dyDescent="0.25">
      <c r="F356" s="112"/>
      <c r="G356" s="113"/>
      <c r="H356" s="114"/>
    </row>
    <row r="357" spans="6:8" ht="54" customHeight="1" x14ac:dyDescent="0.25">
      <c r="F357" s="112"/>
      <c r="G357" s="113"/>
      <c r="H357" s="114"/>
    </row>
    <row r="358" spans="6:8" ht="54" customHeight="1" x14ac:dyDescent="0.25">
      <c r="F358" s="112"/>
      <c r="G358" s="113"/>
      <c r="H358" s="114"/>
    </row>
    <row r="359" spans="6:8" x14ac:dyDescent="0.25">
      <c r="F359" s="112"/>
      <c r="G359" s="113"/>
      <c r="H359" s="114"/>
    </row>
    <row r="360" spans="6:8" x14ac:dyDescent="0.25">
      <c r="F360" s="112"/>
      <c r="G360" s="113"/>
      <c r="H360" s="114"/>
    </row>
    <row r="361" spans="6:8" x14ac:dyDescent="0.25">
      <c r="F361" s="112"/>
      <c r="G361" s="113"/>
      <c r="H361" s="114"/>
    </row>
  </sheetData>
  <autoFilter ref="A9:O352">
    <filterColumn colId="10" showButton="0"/>
    <filterColumn colId="11" showButton="0"/>
  </autoFilter>
  <mergeCells count="458">
    <mergeCell ref="O336:O338"/>
    <mergeCell ref="I339:I341"/>
    <mergeCell ref="J339:J341"/>
    <mergeCell ref="K339:K341"/>
    <mergeCell ref="L339:L341"/>
    <mergeCell ref="M339:M341"/>
    <mergeCell ref="N339:N341"/>
    <mergeCell ref="O339:O341"/>
    <mergeCell ref="I343:I345"/>
    <mergeCell ref="J343:J345"/>
    <mergeCell ref="K343:K345"/>
    <mergeCell ref="L343:L345"/>
    <mergeCell ref="M343:M345"/>
    <mergeCell ref="N343:N345"/>
    <mergeCell ref="O343:O345"/>
    <mergeCell ref="L305:L310"/>
    <mergeCell ref="K312:K314"/>
    <mergeCell ref="L312:L314"/>
    <mergeCell ref="K315:K317"/>
    <mergeCell ref="L315:L317"/>
    <mergeCell ref="K319:K321"/>
    <mergeCell ref="L319:L321"/>
    <mergeCell ref="B333:B341"/>
    <mergeCell ref="A333:A341"/>
    <mergeCell ref="I333:I335"/>
    <mergeCell ref="J333:J335"/>
    <mergeCell ref="K333:K335"/>
    <mergeCell ref="L333:L335"/>
    <mergeCell ref="I336:I338"/>
    <mergeCell ref="J336:J338"/>
    <mergeCell ref="K336:K338"/>
    <mergeCell ref="L336:L338"/>
    <mergeCell ref="B315:B317"/>
    <mergeCell ref="H315:H317"/>
    <mergeCell ref="I315:I317"/>
    <mergeCell ref="J315:J317"/>
    <mergeCell ref="B328:N328"/>
    <mergeCell ref="B330:N330"/>
    <mergeCell ref="B332:N332"/>
    <mergeCell ref="K10:L10"/>
    <mergeCell ref="K56:K57"/>
    <mergeCell ref="L56:L57"/>
    <mergeCell ref="A2:C2"/>
    <mergeCell ref="D2:H2"/>
    <mergeCell ref="A3:C3"/>
    <mergeCell ref="D3:H3"/>
    <mergeCell ref="A4:C4"/>
    <mergeCell ref="D4:H4"/>
    <mergeCell ref="B13:N13"/>
    <mergeCell ref="B14:N14"/>
    <mergeCell ref="B15:N15"/>
    <mergeCell ref="B16:N16"/>
    <mergeCell ref="B17:N17"/>
    <mergeCell ref="A18:A19"/>
    <mergeCell ref="B18:B19"/>
    <mergeCell ref="G9:G11"/>
    <mergeCell ref="H9:H11"/>
    <mergeCell ref="I9:N9"/>
    <mergeCell ref="I10:J10"/>
    <mergeCell ref="M10:M11"/>
    <mergeCell ref="N10:N11"/>
    <mergeCell ref="A9:A11"/>
    <mergeCell ref="B9:B11"/>
    <mergeCell ref="A24:A25"/>
    <mergeCell ref="B24:B25"/>
    <mergeCell ref="A26:A27"/>
    <mergeCell ref="B26:B27"/>
    <mergeCell ref="A28:A30"/>
    <mergeCell ref="B28:B30"/>
    <mergeCell ref="A20:A21"/>
    <mergeCell ref="B20:B21"/>
    <mergeCell ref="A22:A23"/>
    <mergeCell ref="B22:B23"/>
    <mergeCell ref="C28:C29"/>
    <mergeCell ref="D28:D29"/>
    <mergeCell ref="E28:E29"/>
    <mergeCell ref="F28:F29"/>
    <mergeCell ref="G28:G29"/>
    <mergeCell ref="C9:C11"/>
    <mergeCell ref="D9:D11"/>
    <mergeCell ref="E9:E11"/>
    <mergeCell ref="F9:F11"/>
    <mergeCell ref="G31:G32"/>
    <mergeCell ref="A34:A35"/>
    <mergeCell ref="B34:B35"/>
    <mergeCell ref="A36:A37"/>
    <mergeCell ref="B36:B37"/>
    <mergeCell ref="A38:A39"/>
    <mergeCell ref="B38:B39"/>
    <mergeCell ref="A31:A33"/>
    <mergeCell ref="B31:B33"/>
    <mergeCell ref="C31:C32"/>
    <mergeCell ref="D31:D32"/>
    <mergeCell ref="E31:E32"/>
    <mergeCell ref="F31:F32"/>
    <mergeCell ref="A47:A48"/>
    <mergeCell ref="B47:B48"/>
    <mergeCell ref="B53:N53"/>
    <mergeCell ref="A54:A55"/>
    <mergeCell ref="B54:B55"/>
    <mergeCell ref="J56:J59"/>
    <mergeCell ref="M56:M59"/>
    <mergeCell ref="N56:N59"/>
    <mergeCell ref="A40:A42"/>
    <mergeCell ref="B40:B42"/>
    <mergeCell ref="A43:A44"/>
    <mergeCell ref="B43:B44"/>
    <mergeCell ref="A45:A46"/>
    <mergeCell ref="B45:B46"/>
    <mergeCell ref="A49:A50"/>
    <mergeCell ref="B49:B50"/>
    <mergeCell ref="A51:A52"/>
    <mergeCell ref="B51:B52"/>
    <mergeCell ref="O56:O57"/>
    <mergeCell ref="C57:C59"/>
    <mergeCell ref="D57:D59"/>
    <mergeCell ref="E57:E59"/>
    <mergeCell ref="F57:F59"/>
    <mergeCell ref="G57:G59"/>
    <mergeCell ref="A69:A70"/>
    <mergeCell ref="B69:B70"/>
    <mergeCell ref="A71:A72"/>
    <mergeCell ref="B71:B72"/>
    <mergeCell ref="A56:A59"/>
    <mergeCell ref="B56:B59"/>
    <mergeCell ref="H56:H59"/>
    <mergeCell ref="I56:I59"/>
    <mergeCell ref="A73:A74"/>
    <mergeCell ref="B73:B74"/>
    <mergeCell ref="A60:A64"/>
    <mergeCell ref="B60:B64"/>
    <mergeCell ref="B65:N65"/>
    <mergeCell ref="B66:N66"/>
    <mergeCell ref="B67:N67"/>
    <mergeCell ref="B68:I68"/>
    <mergeCell ref="A81:A82"/>
    <mergeCell ref="B81:B82"/>
    <mergeCell ref="A83:A84"/>
    <mergeCell ref="B83:B84"/>
    <mergeCell ref="A85:A86"/>
    <mergeCell ref="B85:B86"/>
    <mergeCell ref="A75:A76"/>
    <mergeCell ref="B75:B76"/>
    <mergeCell ref="A77:A78"/>
    <mergeCell ref="B77:B78"/>
    <mergeCell ref="A79:A80"/>
    <mergeCell ref="B79:B80"/>
    <mergeCell ref="A93:A94"/>
    <mergeCell ref="B93:B94"/>
    <mergeCell ref="A95:A96"/>
    <mergeCell ref="B95:B96"/>
    <mergeCell ref="A97:A98"/>
    <mergeCell ref="B97:B98"/>
    <mergeCell ref="A87:A88"/>
    <mergeCell ref="B87:B88"/>
    <mergeCell ref="A89:A90"/>
    <mergeCell ref="B89:B90"/>
    <mergeCell ref="A91:A92"/>
    <mergeCell ref="B91:B92"/>
    <mergeCell ref="A99:A101"/>
    <mergeCell ref="B99:B101"/>
    <mergeCell ref="B102:N102"/>
    <mergeCell ref="A103:A104"/>
    <mergeCell ref="B103:B104"/>
    <mergeCell ref="A105:A106"/>
    <mergeCell ref="B105:B108"/>
    <mergeCell ref="C106:C108"/>
    <mergeCell ref="D106:D108"/>
    <mergeCell ref="E106:E108"/>
    <mergeCell ref="J106:J108"/>
    <mergeCell ref="M106:M108"/>
    <mergeCell ref="N106:N108"/>
    <mergeCell ref="O106:O108"/>
    <mergeCell ref="A107:A108"/>
    <mergeCell ref="A109:A111"/>
    <mergeCell ref="B109:B111"/>
    <mergeCell ref="F106:F108"/>
    <mergeCell ref="G106:G108"/>
    <mergeCell ref="H106:H108"/>
    <mergeCell ref="I106:I108"/>
    <mergeCell ref="B112:N112"/>
    <mergeCell ref="B113:N113"/>
    <mergeCell ref="B114:N114"/>
    <mergeCell ref="B115:N115"/>
    <mergeCell ref="A116:A139"/>
    <mergeCell ref="B116:B139"/>
    <mergeCell ref="C116:C126"/>
    <mergeCell ref="D116:D126"/>
    <mergeCell ref="E116:E126"/>
    <mergeCell ref="F116:F126"/>
    <mergeCell ref="I128:I139"/>
    <mergeCell ref="J128:J139"/>
    <mergeCell ref="M128:M139"/>
    <mergeCell ref="N128:N139"/>
    <mergeCell ref="O128:O139"/>
    <mergeCell ref="M124:M126"/>
    <mergeCell ref="N124:N126"/>
    <mergeCell ref="O124:O126"/>
    <mergeCell ref="C128:C139"/>
    <mergeCell ref="D128:D139"/>
    <mergeCell ref="E128:E139"/>
    <mergeCell ref="F128:F139"/>
    <mergeCell ref="G128:G139"/>
    <mergeCell ref="H128:H139"/>
    <mergeCell ref="G116:G126"/>
    <mergeCell ref="H124:H126"/>
    <mergeCell ref="I124:I126"/>
    <mergeCell ref="J124:J126"/>
    <mergeCell ref="K124:K126"/>
    <mergeCell ref="L124:L126"/>
    <mergeCell ref="B148:N148"/>
    <mergeCell ref="A149:A150"/>
    <mergeCell ref="B149:B150"/>
    <mergeCell ref="B151:N151"/>
    <mergeCell ref="A152:A156"/>
    <mergeCell ref="B152:B156"/>
    <mergeCell ref="H152:H156"/>
    <mergeCell ref="I152:I156"/>
    <mergeCell ref="A140:A142"/>
    <mergeCell ref="B140:B142"/>
    <mergeCell ref="B145:N145"/>
    <mergeCell ref="A146:A147"/>
    <mergeCell ref="B146:B147"/>
    <mergeCell ref="J152:J156"/>
    <mergeCell ref="M152:M156"/>
    <mergeCell ref="N152:N156"/>
    <mergeCell ref="K152:K154"/>
    <mergeCell ref="A143:A144"/>
    <mergeCell ref="B143:B144"/>
    <mergeCell ref="O152:O156"/>
    <mergeCell ref="D153:D156"/>
    <mergeCell ref="E153:E156"/>
    <mergeCell ref="F153:F156"/>
    <mergeCell ref="G153:G156"/>
    <mergeCell ref="A168:A169"/>
    <mergeCell ref="B168:B169"/>
    <mergeCell ref="A170:A171"/>
    <mergeCell ref="B170:B171"/>
    <mergeCell ref="A164:A165"/>
    <mergeCell ref="B164:B165"/>
    <mergeCell ref="A166:A167"/>
    <mergeCell ref="B166:B167"/>
    <mergeCell ref="A157:A159"/>
    <mergeCell ref="B157:B159"/>
    <mergeCell ref="B160:N160"/>
    <mergeCell ref="B161:N161"/>
    <mergeCell ref="B162:N162"/>
    <mergeCell ref="B163:N163"/>
    <mergeCell ref="L152:L156"/>
    <mergeCell ref="A172:A173"/>
    <mergeCell ref="B172:B173"/>
    <mergeCell ref="A174:A176"/>
    <mergeCell ref="B174:B176"/>
    <mergeCell ref="H174:H176"/>
    <mergeCell ref="C175:C176"/>
    <mergeCell ref="D175:D176"/>
    <mergeCell ref="E175:E176"/>
    <mergeCell ref="F175:F176"/>
    <mergeCell ref="G175:G176"/>
    <mergeCell ref="I174:I176"/>
    <mergeCell ref="J174:J176"/>
    <mergeCell ref="M174:M176"/>
    <mergeCell ref="N174:N176"/>
    <mergeCell ref="O174:O176"/>
    <mergeCell ref="K174:K175"/>
    <mergeCell ref="L174:L175"/>
    <mergeCell ref="I177:I180"/>
    <mergeCell ref="J177:J180"/>
    <mergeCell ref="M177:M180"/>
    <mergeCell ref="K177:K178"/>
    <mergeCell ref="L177:L178"/>
    <mergeCell ref="N177:N180"/>
    <mergeCell ref="O177:O180"/>
    <mergeCell ref="A181:A182"/>
    <mergeCell ref="B181:B182"/>
    <mergeCell ref="A183:A185"/>
    <mergeCell ref="B183:B185"/>
    <mergeCell ref="A186:A188"/>
    <mergeCell ref="B186:B188"/>
    <mergeCell ref="A177:A180"/>
    <mergeCell ref="B177:B180"/>
    <mergeCell ref="H177:H180"/>
    <mergeCell ref="C178:C180"/>
    <mergeCell ref="D178:D180"/>
    <mergeCell ref="E178:E180"/>
    <mergeCell ref="F178:F180"/>
    <mergeCell ref="G178:G180"/>
    <mergeCell ref="O189:O190"/>
    <mergeCell ref="A191:A192"/>
    <mergeCell ref="B191:B192"/>
    <mergeCell ref="B195:N195"/>
    <mergeCell ref="A196:A197"/>
    <mergeCell ref="B196:B197"/>
    <mergeCell ref="B193:B194"/>
    <mergeCell ref="A193:A194"/>
    <mergeCell ref="C186:C187"/>
    <mergeCell ref="D186:D187"/>
    <mergeCell ref="E186:E187"/>
    <mergeCell ref="F186:F187"/>
    <mergeCell ref="G186:G187"/>
    <mergeCell ref="A189:A190"/>
    <mergeCell ref="B189:B190"/>
    <mergeCell ref="A214:A215"/>
    <mergeCell ref="B214:B215"/>
    <mergeCell ref="A216:A217"/>
    <mergeCell ref="B216:B217"/>
    <mergeCell ref="A198:A199"/>
    <mergeCell ref="B198:B199"/>
    <mergeCell ref="B200:N200"/>
    <mergeCell ref="A201:A202"/>
    <mergeCell ref="B201:B202"/>
    <mergeCell ref="A203:A204"/>
    <mergeCell ref="B203:B204"/>
    <mergeCell ref="A205:A206"/>
    <mergeCell ref="B205:B206"/>
    <mergeCell ref="A207:A208"/>
    <mergeCell ref="B207:B208"/>
    <mergeCell ref="O219:O228"/>
    <mergeCell ref="B229:N229"/>
    <mergeCell ref="A232:A233"/>
    <mergeCell ref="B232:B233"/>
    <mergeCell ref="F219:F228"/>
    <mergeCell ref="G219:G228"/>
    <mergeCell ref="H219:H228"/>
    <mergeCell ref="I219:I228"/>
    <mergeCell ref="A209:A210"/>
    <mergeCell ref="B209:B210"/>
    <mergeCell ref="B211:N211"/>
    <mergeCell ref="A212:A213"/>
    <mergeCell ref="B212:B213"/>
    <mergeCell ref="A219:A228"/>
    <mergeCell ref="B219:B228"/>
    <mergeCell ref="C219:C228"/>
    <mergeCell ref="D219:D228"/>
    <mergeCell ref="E219:E228"/>
    <mergeCell ref="A234:A267"/>
    <mergeCell ref="B234:B267"/>
    <mergeCell ref="D236:D267"/>
    <mergeCell ref="E236:E267"/>
    <mergeCell ref="F236:F267"/>
    <mergeCell ref="G236:G267"/>
    <mergeCell ref="J219:J228"/>
    <mergeCell ref="M219:M228"/>
    <mergeCell ref="N219:N228"/>
    <mergeCell ref="N236:N267"/>
    <mergeCell ref="K219:K220"/>
    <mergeCell ref="L219:L220"/>
    <mergeCell ref="O236:O267"/>
    <mergeCell ref="B268:N268"/>
    <mergeCell ref="B269:N269"/>
    <mergeCell ref="B270:N270"/>
    <mergeCell ref="B271:N271"/>
    <mergeCell ref="H236:H267"/>
    <mergeCell ref="I236:I267"/>
    <mergeCell ref="J236:J267"/>
    <mergeCell ref="M236:M267"/>
    <mergeCell ref="B283:N283"/>
    <mergeCell ref="A284:A285"/>
    <mergeCell ref="B284:B285"/>
    <mergeCell ref="A286:A287"/>
    <mergeCell ref="B286:B287"/>
    <mergeCell ref="B288:N288"/>
    <mergeCell ref="M276:M279"/>
    <mergeCell ref="N276:N279"/>
    <mergeCell ref="O276:O279"/>
    <mergeCell ref="B280:N280"/>
    <mergeCell ref="A281:A282"/>
    <mergeCell ref="B281:B282"/>
    <mergeCell ref="G276:G279"/>
    <mergeCell ref="H276:H279"/>
    <mergeCell ref="I276:I279"/>
    <mergeCell ref="J276:J279"/>
    <mergeCell ref="A272:A279"/>
    <mergeCell ref="B272:B279"/>
    <mergeCell ref="C276:C279"/>
    <mergeCell ref="D276:D279"/>
    <mergeCell ref="E276:E279"/>
    <mergeCell ref="F276:F279"/>
    <mergeCell ref="B289:N289"/>
    <mergeCell ref="B290:N290"/>
    <mergeCell ref="B291:N291"/>
    <mergeCell ref="A292:A293"/>
    <mergeCell ref="B292:B293"/>
    <mergeCell ref="H292:H293"/>
    <mergeCell ref="I292:I293"/>
    <mergeCell ref="J292:J293"/>
    <mergeCell ref="B296:N296"/>
    <mergeCell ref="K292:K293"/>
    <mergeCell ref="L292:L293"/>
    <mergeCell ref="B297:N297"/>
    <mergeCell ref="B298:N298"/>
    <mergeCell ref="B299:N299"/>
    <mergeCell ref="B300:B301"/>
    <mergeCell ref="M292:M293"/>
    <mergeCell ref="N292:N293"/>
    <mergeCell ref="O292:O293"/>
    <mergeCell ref="A294:A295"/>
    <mergeCell ref="B294:B295"/>
    <mergeCell ref="A300:A301"/>
    <mergeCell ref="B304:N304"/>
    <mergeCell ref="I305:I310"/>
    <mergeCell ref="J305:J310"/>
    <mergeCell ref="M305:M310"/>
    <mergeCell ref="N305:N310"/>
    <mergeCell ref="O305:O310"/>
    <mergeCell ref="B311:N311"/>
    <mergeCell ref="A312:A314"/>
    <mergeCell ref="B312:B314"/>
    <mergeCell ref="H312:H314"/>
    <mergeCell ref="I312:I314"/>
    <mergeCell ref="J312:J314"/>
    <mergeCell ref="M312:M314"/>
    <mergeCell ref="N312:N314"/>
    <mergeCell ref="O312:O314"/>
    <mergeCell ref="A305:A310"/>
    <mergeCell ref="B305:B310"/>
    <mergeCell ref="C305:C310"/>
    <mergeCell ref="D305:D310"/>
    <mergeCell ref="E305:E310"/>
    <mergeCell ref="F305:F310"/>
    <mergeCell ref="G305:G310"/>
    <mergeCell ref="H305:H310"/>
    <mergeCell ref="K305:K310"/>
    <mergeCell ref="N315:N317"/>
    <mergeCell ref="O315:O317"/>
    <mergeCell ref="B318:N318"/>
    <mergeCell ref="A319:A321"/>
    <mergeCell ref="B319:B321"/>
    <mergeCell ref="H319:H321"/>
    <mergeCell ref="I319:I321"/>
    <mergeCell ref="J319:J321"/>
    <mergeCell ref="M319:M321"/>
    <mergeCell ref="N319:N321"/>
    <mergeCell ref="A315:A317"/>
    <mergeCell ref="O49:O50"/>
    <mergeCell ref="O193:O194"/>
    <mergeCell ref="A349:B352"/>
    <mergeCell ref="B342:N342"/>
    <mergeCell ref="A343:A345"/>
    <mergeCell ref="B343:B345"/>
    <mergeCell ref="H343:H345"/>
    <mergeCell ref="A346:A348"/>
    <mergeCell ref="B346:B348"/>
    <mergeCell ref="H336:H338"/>
    <mergeCell ref="H339:H341"/>
    <mergeCell ref="M336:M338"/>
    <mergeCell ref="N336:N338"/>
    <mergeCell ref="H333:H335"/>
    <mergeCell ref="O319:O321"/>
    <mergeCell ref="A322:A324"/>
    <mergeCell ref="B322:B324"/>
    <mergeCell ref="B325:N325"/>
    <mergeCell ref="B326:N326"/>
    <mergeCell ref="B327:N327"/>
    <mergeCell ref="M333:M335"/>
    <mergeCell ref="N333:N335"/>
    <mergeCell ref="O333:O335"/>
    <mergeCell ref="M315:M317"/>
  </mergeCells>
  <printOptions horizontalCentered="1"/>
  <pageMargins left="0.23622047244094491" right="0.23622047244094491" top="0.35433070866141736" bottom="0.35433070866141736" header="0.31496062992125984" footer="0.31496062992125984"/>
  <pageSetup paperSize="9" scale="38" fitToHeight="0" orientation="landscape" r:id="rId1"/>
  <headerFooter alignWithMargins="0"/>
  <rowBreaks count="2" manualBreakCount="2">
    <brk id="166" max="14" man="1"/>
    <brk id="18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 год</vt:lpstr>
      <vt:lpstr>'2022 год'!Заголовки_для_печати</vt:lpstr>
      <vt:lpstr>'2022 год'!Область_печати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Нигометзянова Венера Ильфаровна</dc:creator>
  <cp:lastModifiedBy>Васенькина Ольга Николаевна</cp:lastModifiedBy>
  <cp:lastPrinted>2023-01-24T12:27:35Z</cp:lastPrinted>
  <dcterms:created xsi:type="dcterms:W3CDTF">2022-01-20T14:52:00Z</dcterms:created>
  <dcterms:modified xsi:type="dcterms:W3CDTF">2023-01-31T08:03:34Z</dcterms:modified>
</cp:coreProperties>
</file>